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randman-ACCU 360\Assignments\"/>
    </mc:Choice>
  </mc:AlternateContent>
  <xr:revisionPtr revIDLastSave="0" documentId="13_ncr:1_{15A07925-4F73-4D22-B792-47D08B701217}" xr6:coauthVersionLast="41" xr6:coauthVersionMax="43" xr10:uidLastSave="{00000000-0000-0000-0000-000000000000}"/>
  <bookViews>
    <workbookView xWindow="28680" yWindow="-120" windowWidth="29040" windowHeight="15840" xr2:uid="{3D643F24-8F21-41F1-A470-93DB2EA558A5}"/>
  </bookViews>
  <sheets>
    <sheet name="Income Statement" sheetId="1" r:id="rId1"/>
    <sheet name="Balance Sheet" sheetId="2" r:id="rId2"/>
    <sheet name="Cashflow Statement" sheetId="3" r:id="rId3"/>
    <sheet name="Ratio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38" i="4" l="1"/>
  <c r="P37" i="4"/>
  <c r="P14" i="3" l="1"/>
  <c r="Q14" i="3" s="1"/>
  <c r="P13" i="3"/>
  <c r="Q13" i="3" s="1"/>
  <c r="P12" i="3"/>
  <c r="Q12" i="3" s="1"/>
  <c r="P20" i="3"/>
  <c r="Q20" i="3" s="1"/>
  <c r="P11" i="3"/>
  <c r="Q11" i="3" s="1"/>
  <c r="N38" i="4" l="1"/>
  <c r="N37" i="4"/>
  <c r="N20" i="3"/>
  <c r="D6" i="1"/>
  <c r="N5" i="1" s="1"/>
  <c r="F6" i="1"/>
  <c r="N7" i="1" s="1"/>
  <c r="P7" i="1" s="1"/>
  <c r="P5" i="1" l="1"/>
  <c r="Q5" i="1"/>
  <c r="Q7" i="1"/>
  <c r="N17" i="4" l="1"/>
  <c r="P17" i="4" s="1"/>
  <c r="N18" i="4"/>
  <c r="P18" i="4" s="1"/>
  <c r="N19" i="4"/>
  <c r="P19" i="4" s="1"/>
  <c r="N20" i="4"/>
  <c r="P20" i="4" s="1"/>
  <c r="N41" i="4"/>
  <c r="P41" i="4" s="1"/>
  <c r="N43" i="4"/>
  <c r="P43" i="4" s="1"/>
  <c r="N16" i="4"/>
  <c r="P16" i="4" s="1"/>
  <c r="N11" i="4"/>
  <c r="P11" i="4" s="1"/>
  <c r="N12" i="4"/>
  <c r="P12" i="4" s="1"/>
  <c r="N13" i="4"/>
  <c r="P13" i="4" s="1"/>
  <c r="N14" i="4"/>
  <c r="P14" i="4" s="1"/>
  <c r="N10" i="4"/>
  <c r="P10" i="4" s="1"/>
  <c r="N16" i="3" l="1"/>
  <c r="N17" i="3"/>
  <c r="N18" i="3"/>
  <c r="N19" i="3"/>
  <c r="B25" i="3"/>
  <c r="N10" i="3"/>
  <c r="N11" i="3"/>
  <c r="N12" i="3"/>
  <c r="N13" i="3"/>
  <c r="N14" i="3"/>
  <c r="B19" i="3"/>
  <c r="B14" i="3"/>
  <c r="B27" i="3" s="1"/>
  <c r="B29" i="3" s="1"/>
  <c r="Q19" i="3" l="1"/>
  <c r="P19" i="3"/>
  <c r="Q17" i="3"/>
  <c r="P17" i="3"/>
  <c r="Q18" i="3"/>
  <c r="P18" i="3"/>
  <c r="Q16" i="3"/>
  <c r="P16" i="3"/>
  <c r="P10" i="3"/>
  <c r="Q10" i="3"/>
  <c r="F15" i="1"/>
  <c r="D15" i="1"/>
  <c r="N11" i="1" s="1"/>
  <c r="E6" i="1"/>
  <c r="C6" i="1"/>
  <c r="F17" i="1" l="1"/>
  <c r="N13" i="1"/>
  <c r="C15" i="1"/>
  <c r="N4" i="1"/>
  <c r="N40" i="4"/>
  <c r="P40" i="4" s="1"/>
  <c r="E15" i="1"/>
  <c r="N6" i="1"/>
  <c r="N42" i="4"/>
  <c r="P42" i="4" s="1"/>
  <c r="Q11" i="1"/>
  <c r="P11" i="1"/>
  <c r="D17" i="1"/>
  <c r="N35" i="4"/>
  <c r="P35" i="4" s="1"/>
  <c r="G6" i="1"/>
  <c r="G15" i="1" l="1"/>
  <c r="N8" i="1"/>
  <c r="N44" i="4"/>
  <c r="P44" i="4" s="1"/>
  <c r="E17" i="1"/>
  <c r="N12" i="1"/>
  <c r="N36" i="4"/>
  <c r="P36" i="4" s="1"/>
  <c r="C17" i="1"/>
  <c r="N10" i="1"/>
  <c r="N34" i="4"/>
  <c r="P34" i="4" s="1"/>
  <c r="Q4" i="1"/>
  <c r="P4" i="1"/>
  <c r="Q13" i="1"/>
  <c r="P13" i="1"/>
  <c r="P6" i="1"/>
  <c r="Q6" i="1"/>
  <c r="D19" i="1"/>
  <c r="N17" i="1" s="1"/>
  <c r="D18" i="2"/>
  <c r="D20" i="2" s="1"/>
  <c r="N11" i="2" s="1"/>
  <c r="F19" i="1"/>
  <c r="N19" i="1" s="1"/>
  <c r="F18" i="2"/>
  <c r="F20" i="2" s="1"/>
  <c r="N13" i="2" s="1"/>
  <c r="C19" i="1" l="1"/>
  <c r="Q19" i="1"/>
  <c r="P19" i="1"/>
  <c r="P12" i="1"/>
  <c r="Q12" i="1"/>
  <c r="E19" i="1"/>
  <c r="E18" i="2"/>
  <c r="E20" i="2" s="1"/>
  <c r="N12" i="2" s="1"/>
  <c r="Q13" i="2"/>
  <c r="P13" i="2"/>
  <c r="Q11" i="2"/>
  <c r="P11" i="2"/>
  <c r="Q10" i="1"/>
  <c r="P10" i="1"/>
  <c r="P8" i="1"/>
  <c r="Q8" i="1"/>
  <c r="P17" i="1"/>
  <c r="Q17" i="1"/>
  <c r="C18" i="2"/>
  <c r="C20" i="2" s="1"/>
  <c r="G17" i="1"/>
  <c r="N14" i="1"/>
  <c r="N47" i="4"/>
  <c r="P47" i="4" s="1"/>
  <c r="N49" i="4"/>
  <c r="P49" i="4" s="1"/>
  <c r="N7" i="3" l="1"/>
  <c r="P14" i="1"/>
  <c r="Q14" i="1"/>
  <c r="N5" i="3"/>
  <c r="N18" i="1"/>
  <c r="N48" i="4"/>
  <c r="P48" i="4" s="1"/>
  <c r="N10" i="2"/>
  <c r="N16" i="1"/>
  <c r="N46" i="4"/>
  <c r="P46" i="4" s="1"/>
  <c r="G19" i="1"/>
  <c r="G18" i="2"/>
  <c r="G20" i="2" s="1"/>
  <c r="N14" i="2" s="1"/>
  <c r="P12" i="2"/>
  <c r="Q12" i="2"/>
  <c r="Q7" i="3" l="1"/>
  <c r="P7" i="3"/>
  <c r="N6" i="3"/>
  <c r="C25" i="2"/>
  <c r="P10" i="2"/>
  <c r="Q10" i="2"/>
  <c r="Q18" i="1"/>
  <c r="P18" i="1"/>
  <c r="N4" i="3"/>
  <c r="Q14" i="2"/>
  <c r="P14" i="2"/>
  <c r="P16" i="1"/>
  <c r="Q16" i="1"/>
  <c r="N20" i="1"/>
  <c r="N50" i="4"/>
  <c r="P50" i="4" s="1"/>
  <c r="Q5" i="3"/>
  <c r="P5" i="3"/>
  <c r="P20" i="1" l="1"/>
  <c r="Q20" i="1"/>
  <c r="Q21" i="1" s="1"/>
  <c r="Q4" i="3"/>
  <c r="P4" i="3"/>
  <c r="N52" i="4"/>
  <c r="P52" i="4" s="1"/>
  <c r="C26" i="2"/>
  <c r="N16" i="2" s="1"/>
  <c r="N8" i="3"/>
  <c r="Q6" i="3"/>
  <c r="P6" i="3"/>
  <c r="N22" i="3"/>
  <c r="C8" i="2"/>
  <c r="C11" i="2" s="1"/>
  <c r="D25" i="2"/>
  <c r="N4" i="4" l="1"/>
  <c r="P4" i="4" s="1"/>
  <c r="Q16" i="2"/>
  <c r="P16" i="2"/>
  <c r="E25" i="2"/>
  <c r="N53" i="4"/>
  <c r="P53" i="4" s="1"/>
  <c r="D26" i="2"/>
  <c r="N17" i="2" s="1"/>
  <c r="P8" i="3"/>
  <c r="Q8" i="3"/>
  <c r="P22" i="3"/>
  <c r="Q22" i="3"/>
  <c r="N23" i="3"/>
  <c r="D8" i="2"/>
  <c r="E26" i="2" l="1"/>
  <c r="N18" i="2" s="1"/>
  <c r="N54" i="4"/>
  <c r="P54" i="4" s="1"/>
  <c r="N24" i="3"/>
  <c r="E8" i="2"/>
  <c r="D11" i="2"/>
  <c r="N5" i="4"/>
  <c r="P5" i="4" s="1"/>
  <c r="Q17" i="2"/>
  <c r="P17" i="2"/>
  <c r="P23" i="3"/>
  <c r="Q23" i="3"/>
  <c r="G25" i="2"/>
  <c r="F25" i="2"/>
  <c r="N22" i="4"/>
  <c r="P22" i="4" s="1"/>
  <c r="N4" i="2"/>
  <c r="N28" i="4"/>
  <c r="P28" i="4" s="1"/>
  <c r="E11" i="2" l="1"/>
  <c r="N6" i="4"/>
  <c r="P6" i="4" s="1"/>
  <c r="Q24" i="3"/>
  <c r="P24" i="3"/>
  <c r="N55" i="4"/>
  <c r="P55" i="4" s="1"/>
  <c r="F26" i="2"/>
  <c r="N19" i="2" s="1"/>
  <c r="N56" i="4"/>
  <c r="P56" i="4" s="1"/>
  <c r="G26" i="2"/>
  <c r="N20" i="2" s="1"/>
  <c r="Q18" i="2"/>
  <c r="P18" i="2"/>
  <c r="Q4" i="2"/>
  <c r="P4" i="2"/>
  <c r="N25" i="3"/>
  <c r="F8" i="2"/>
  <c r="N5" i="2"/>
  <c r="N29" i="4"/>
  <c r="P29" i="4" s="1"/>
  <c r="N23" i="4"/>
  <c r="P23" i="4" s="1"/>
  <c r="Q20" i="2" l="1"/>
  <c r="P20" i="2"/>
  <c r="Q25" i="3"/>
  <c r="P25" i="3"/>
  <c r="N6" i="2"/>
  <c r="N24" i="4"/>
  <c r="P24" i="4" s="1"/>
  <c r="N30" i="4"/>
  <c r="P30" i="4" s="1"/>
  <c r="P5" i="2"/>
  <c r="Q5" i="2"/>
  <c r="Q19" i="2"/>
  <c r="P19" i="2"/>
  <c r="F11" i="2"/>
  <c r="N7" i="4"/>
  <c r="P7" i="4" s="1"/>
  <c r="G8" i="2"/>
  <c r="N26" i="3"/>
  <c r="Q6" i="2" l="1"/>
  <c r="P6" i="2"/>
  <c r="P26" i="3"/>
  <c r="Q26" i="3"/>
  <c r="Q27" i="3" s="1"/>
  <c r="N7" i="2"/>
  <c r="N31" i="4"/>
  <c r="P31" i="4" s="1"/>
  <c r="N25" i="4"/>
  <c r="P25" i="4" s="1"/>
  <c r="G11" i="2"/>
  <c r="N8" i="4"/>
  <c r="P8" i="4" s="1"/>
  <c r="Q7" i="2" l="1"/>
  <c r="P7" i="2"/>
  <c r="N8" i="2"/>
  <c r="N26" i="4"/>
  <c r="P26" i="4" s="1"/>
  <c r="N32" i="4"/>
  <c r="P32" i="4" s="1"/>
  <c r="P57" i="4" l="1"/>
  <c r="P8" i="2"/>
  <c r="Q8" i="2"/>
  <c r="Q2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Dr. Charmaine Felder</author>
  </authors>
  <commentList>
    <comment ref="A5" authorId="0" shapeId="0" xr:uid="{7E906BA7-977A-4597-A6B2-34057B568737}">
      <text>
        <r>
          <rPr>
            <b/>
            <sz val="9"/>
            <color indexed="81"/>
            <rFont val="Tahoma"/>
            <family val="2"/>
          </rPr>
          <t>Should agree to the Statement of Cash Flows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Dr. Charmaine Felder</author>
  </authors>
  <commentList>
    <comment ref="A4" authorId="0" shapeId="0" xr:uid="{2351D7D3-1557-41FC-8D3C-01963B783F9A}">
      <text>
        <r>
          <rPr>
            <b/>
            <sz val="9"/>
            <color indexed="81"/>
            <rFont val="Tahoma"/>
            <family val="2"/>
          </rPr>
          <t xml:space="preserve">Enter all subtractions as negative numbers
</t>
        </r>
      </text>
    </comment>
  </commentList>
</comments>
</file>

<file path=xl/sharedStrings.xml><?xml version="1.0" encoding="utf-8"?>
<sst xmlns="http://schemas.openxmlformats.org/spreadsheetml/2006/main" count="221" uniqueCount="179">
  <si>
    <t>FORECASTED INCOME STATEMENT</t>
  </si>
  <si>
    <t>YEAR 1</t>
  </si>
  <si>
    <t>YEAR 2</t>
  </si>
  <si>
    <t>YEAR 3</t>
  </si>
  <si>
    <t>YEAR 4</t>
  </si>
  <si>
    <t>YEAR 5</t>
  </si>
  <si>
    <t>Revenue</t>
  </si>
  <si>
    <t>Cost of Sales</t>
  </si>
  <si>
    <t>Gross Margin</t>
  </si>
  <si>
    <t>Assumption Explanations</t>
  </si>
  <si>
    <t>Advertising</t>
  </si>
  <si>
    <t>Utilities</t>
  </si>
  <si>
    <t>Depreciation</t>
  </si>
  <si>
    <t>Equipment Rental</t>
  </si>
  <si>
    <t>Wages</t>
  </si>
  <si>
    <t xml:space="preserve"> Assumptions</t>
  </si>
  <si>
    <t>Operating Expenses</t>
  </si>
  <si>
    <t>Interest Expense</t>
  </si>
  <si>
    <t>Operating Income</t>
  </si>
  <si>
    <t>Income before taxes</t>
  </si>
  <si>
    <t>Income taxes</t>
  </si>
  <si>
    <t>Net Income</t>
  </si>
  <si>
    <t>FORECASTED BALANCE SHEET</t>
  </si>
  <si>
    <t>Assets</t>
  </si>
  <si>
    <t>Cash</t>
  </si>
  <si>
    <t>Accounts Receivable</t>
  </si>
  <si>
    <t>Prepaid Expenses</t>
  </si>
  <si>
    <t>Current Assets</t>
  </si>
  <si>
    <t>Total Assets</t>
  </si>
  <si>
    <t>Liabilities</t>
  </si>
  <si>
    <t>Accounts Payable</t>
  </si>
  <si>
    <t>Customer deposits</t>
  </si>
  <si>
    <t>Accounts payable</t>
  </si>
  <si>
    <t>Taxes payable</t>
  </si>
  <si>
    <t>Current Liabilities</t>
  </si>
  <si>
    <t>Bank loan</t>
  </si>
  <si>
    <t>Total Liabilities</t>
  </si>
  <si>
    <t>Stockholder's Equity</t>
  </si>
  <si>
    <t>Capital</t>
  </si>
  <si>
    <t>Retained Earnings</t>
  </si>
  <si>
    <t>Total Stockholder's Equity</t>
  </si>
  <si>
    <t>Total Liabilities &amp; Stockholder's Equity</t>
  </si>
  <si>
    <t>CASHFLOW STATEMENT</t>
  </si>
  <si>
    <t>Add back depreciation</t>
  </si>
  <si>
    <t>Changes in working capital</t>
  </si>
  <si>
    <t>Customer Deposits</t>
  </si>
  <si>
    <t>Cash flows from operating activities</t>
  </si>
  <si>
    <t>Amount paid for equipment</t>
  </si>
  <si>
    <t>Cash flow from investing activities</t>
  </si>
  <si>
    <t>Proceeds from bank loan</t>
  </si>
  <si>
    <t>Proceeds from issuing capital</t>
  </si>
  <si>
    <t>Repayment of bank loan</t>
  </si>
  <si>
    <t>Taxes Payable</t>
  </si>
  <si>
    <t>Cash flow from financing activities</t>
  </si>
  <si>
    <t>Add: Beginning cash balance</t>
  </si>
  <si>
    <t>Ending Cash balance</t>
  </si>
  <si>
    <t>Net increase (decrease) in cash</t>
  </si>
  <si>
    <t>RATIOS</t>
  </si>
  <si>
    <t>CURRENT RATIO</t>
  </si>
  <si>
    <t>Formulas</t>
  </si>
  <si>
    <t>Show Work</t>
  </si>
  <si>
    <t>AVERAGE COLLECTION PERIOD</t>
  </si>
  <si>
    <t>PAYABLES TURNOVER</t>
  </si>
  <si>
    <t>TOTAL ASSET TURNOVER</t>
  </si>
  <si>
    <t>DEBT RATIO</t>
  </si>
  <si>
    <t>TIMES INTEREST EARNED</t>
  </si>
  <si>
    <t>GROSS PROFIT MARGIN</t>
  </si>
  <si>
    <t>NET PROFIT MARGIN</t>
  </si>
  <si>
    <t>RETURN ON EQUITY</t>
  </si>
  <si>
    <t>Interest payable</t>
  </si>
  <si>
    <t>Amount paid for furniture &amp; fixtures</t>
  </si>
  <si>
    <t>Insurance Expense</t>
  </si>
  <si>
    <t>Office Rent</t>
  </si>
  <si>
    <t>Prepaid Insurance</t>
  </si>
  <si>
    <t>Cell Ref.</t>
  </si>
  <si>
    <t>Correct/Incorrect</t>
  </si>
  <si>
    <t>Points Awarded</t>
  </si>
  <si>
    <t>GM - Yr 1</t>
  </si>
  <si>
    <t>GM - Yr 2</t>
  </si>
  <si>
    <t>GM - Yr 3</t>
  </si>
  <si>
    <t>GM - Yr 4</t>
  </si>
  <si>
    <t>GM - Yr 5</t>
  </si>
  <si>
    <t>Operating Income - Yr 1</t>
  </si>
  <si>
    <t>Operating Income - Yr 2</t>
  </si>
  <si>
    <t>Operating Income - Yr 3</t>
  </si>
  <si>
    <t>Operating Income - Yr 4</t>
  </si>
  <si>
    <t>Operating Income - Yr 5</t>
  </si>
  <si>
    <t>Net Income - Yr 1</t>
  </si>
  <si>
    <t>Net Income - Yr 2</t>
  </si>
  <si>
    <t>Net Income - Yr 3</t>
  </si>
  <si>
    <t>Net Income - Yr 4</t>
  </si>
  <si>
    <t>Net Income - Yr 5</t>
  </si>
  <si>
    <t>GRADING</t>
  </si>
  <si>
    <t>Round</t>
  </si>
  <si>
    <t>Correct #s</t>
  </si>
  <si>
    <t>Assets - Yr 1</t>
  </si>
  <si>
    <t>Assets - Yr 2</t>
  </si>
  <si>
    <t>Assets - Yr 3</t>
  </si>
  <si>
    <t>Assets - Yr 4</t>
  </si>
  <si>
    <t>Assets - Yr 5</t>
  </si>
  <si>
    <t>Liabilities - Yr 1</t>
  </si>
  <si>
    <t>Liabilities - Yr 2</t>
  </si>
  <si>
    <t>Liabilities - Yr 3</t>
  </si>
  <si>
    <t>Liabilities - Yr 4</t>
  </si>
  <si>
    <t>Liabilities - Yr 5</t>
  </si>
  <si>
    <t>TOTAL</t>
  </si>
  <si>
    <t>S/E  &amp; Liab.- Yr 1</t>
  </si>
  <si>
    <t>S/E  &amp; Liab.- Yr 2</t>
  </si>
  <si>
    <t>S/E  &amp; Liab.- Yr 3</t>
  </si>
  <si>
    <t>S/E  &amp; Liab.- Yr 4</t>
  </si>
  <si>
    <t>S/E  &amp; Liab.- Yr 5</t>
  </si>
  <si>
    <t>Operating - Yr 1</t>
  </si>
  <si>
    <t>Operating - Yr 2</t>
  </si>
  <si>
    <t>Operating - Yr 3</t>
  </si>
  <si>
    <t>Operating - Yr 4</t>
  </si>
  <si>
    <t>Operating - Yr 5</t>
  </si>
  <si>
    <t>Investing - Yr 1</t>
  </si>
  <si>
    <t>Investing - Yr 2</t>
  </si>
  <si>
    <t>Investing - Yr 3</t>
  </si>
  <si>
    <t>Investing - Yr 4</t>
  </si>
  <si>
    <t>Investing - Yr 5</t>
  </si>
  <si>
    <t>Financing- Yr 1</t>
  </si>
  <si>
    <t>Financing- Yr 2</t>
  </si>
  <si>
    <t>Financing- Yr 3</t>
  </si>
  <si>
    <t>Financing- Yr 4</t>
  </si>
  <si>
    <t>Financing- Yr 5</t>
  </si>
  <si>
    <t>Ending Cash Bal. - Yr 1</t>
  </si>
  <si>
    <t>Ending Cash Bal. - Yr 2</t>
  </si>
  <si>
    <t>Ending Cash Bal. - Yr 3</t>
  </si>
  <si>
    <t>Ending Cash Bal. - Yr 4</t>
  </si>
  <si>
    <t>Ending Cash Bal. - Yr 5</t>
  </si>
  <si>
    <t>*ROUND TO TWO DECIMAL PLACES</t>
  </si>
  <si>
    <t>CR - Yr 1</t>
  </si>
  <si>
    <t>CR - Yr 2</t>
  </si>
  <si>
    <t>CR - Yr 3</t>
  </si>
  <si>
    <t>CR - Yr 4</t>
  </si>
  <si>
    <t>CR - Yr 5</t>
  </si>
  <si>
    <t>AVG COLLECTION - Yr 1</t>
  </si>
  <si>
    <t>AVG COLLECTION - Yr 2</t>
  </si>
  <si>
    <t>AVG COLLECTION - Yr 3</t>
  </si>
  <si>
    <t>AVG COLLECTION - Yr 4</t>
  </si>
  <si>
    <t>AVG COLLECTION - Yr 5</t>
  </si>
  <si>
    <t>PAYABLES - Yr 1</t>
  </si>
  <si>
    <t>PAYABLES - Yr 2</t>
  </si>
  <si>
    <t>PAYABLES - Yr 3</t>
  </si>
  <si>
    <t>PAYABLES - Yr 4</t>
  </si>
  <si>
    <t>PAYABLES - Yr 5</t>
  </si>
  <si>
    <t>TOT. ASSET  - Yr 1</t>
  </si>
  <si>
    <t>TOT. ASSET  - Yr 2</t>
  </si>
  <si>
    <t>TOT. ASSET  - Yr 3</t>
  </si>
  <si>
    <t>TOT. ASSET  - Yr 4</t>
  </si>
  <si>
    <t>TOT. ASSET  - Yr 5</t>
  </si>
  <si>
    <t>DEBT RATIO  - Yr 1</t>
  </si>
  <si>
    <t>DEBT RATIO  - Yr 2</t>
  </si>
  <si>
    <t>DEBT RATIO  - Yr 3</t>
  </si>
  <si>
    <t>DEBT RATIO  - Yr 4</t>
  </si>
  <si>
    <t>DEBT RATIO  - Yr 5</t>
  </si>
  <si>
    <t>TIE  - Yr 1</t>
  </si>
  <si>
    <t>TIE  - Yr 2</t>
  </si>
  <si>
    <t>TIE  - Yr 3</t>
  </si>
  <si>
    <t>TIE  - Yr 4</t>
  </si>
  <si>
    <t>TIE  - Yr 5</t>
  </si>
  <si>
    <t>GPM - Yr 1</t>
  </si>
  <si>
    <t>GPM - Yr 2</t>
  </si>
  <si>
    <t>GPM - Yr 3</t>
  </si>
  <si>
    <t>GPM - Yr 4</t>
  </si>
  <si>
    <t>GPM - Yr 5</t>
  </si>
  <si>
    <t>NPM - Yr 1</t>
  </si>
  <si>
    <t>NPM - Yr 2</t>
  </si>
  <si>
    <t>NPM - Yr 3</t>
  </si>
  <si>
    <t>NPM - Yr 4</t>
  </si>
  <si>
    <t>NPM - Yr 5</t>
  </si>
  <si>
    <t>ROE - Yr 1</t>
  </si>
  <si>
    <t>ROE - Yr 2</t>
  </si>
  <si>
    <t>ROE - Yr 3</t>
  </si>
  <si>
    <t>ROE - Yr 4</t>
  </si>
  <si>
    <t>ROE - Yr 5</t>
  </si>
  <si>
    <r>
      <t xml:space="preserve">Furniture &amp; Fixtures </t>
    </r>
    <r>
      <rPr>
        <b/>
        <sz val="11"/>
        <color theme="1"/>
        <rFont val="Calibri"/>
        <family val="2"/>
        <scheme val="minor"/>
      </rPr>
      <t>(net)</t>
    </r>
  </si>
  <si>
    <r>
      <t xml:space="preserve">Equipment </t>
    </r>
    <r>
      <rPr>
        <b/>
        <sz val="11"/>
        <color theme="1"/>
        <rFont val="Calibri"/>
        <family val="2"/>
        <scheme val="minor"/>
      </rPr>
      <t>(net)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</si>
</sst>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Tahoma"/>
      <family val="2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4">
    <xf numFmtId="0" fontId="0" fillId="0" borderId="0"/>
    <xf numFmtId="0" fontId="2" fillId="6" borderId="0" applyNumberFormat="0" applyAlignment="0" applyProtection="0"/>
    <xf numFmtId="0" fontId="1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4" borderId="0" applyNumberFormat="0" applyBorder="0" applyAlignment="0" applyProtection="0"/>
    <xf numFmtId="0" fontId="2" fillId="7" borderId="0" applyAlignment="0" applyProtection="0"/>
    <xf numFmtId="0" fontId="4" fillId="8" borderId="0" applyNumberFormat="0" applyBorder="0" applyAlignment="0" applyProtection="0"/>
    <xf numFmtId="0" fontId="1" fillId="9" borderId="0" applyNumberFormat="0" applyBorder="0" applyAlignment="0" applyProtection="0"/>
    <xf numFmtId="9" fontId="1" fillId="0" borderId="0" applyFont="0" applyFill="0" applyBorder="0" applyAlignment="0" applyProtection="0"/>
    <xf numFmtId="0" fontId="4" fillId="10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Alignment="0" applyProtection="0"/>
    <xf numFmtId="0" fontId="2" fillId="13" borderId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1" fillId="2" borderId="0" xfId="2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41" fontId="3" fillId="0" borderId="0" xfId="0" applyNumberFormat="1" applyFont="1" applyAlignment="1" applyProtection="1">
      <alignment horizontal="center" vertical="center"/>
      <protection locked="0"/>
    </xf>
    <xf numFmtId="41" fontId="0" fillId="0" borderId="0" xfId="0" applyNumberFormat="1" applyAlignment="1" applyProtection="1">
      <alignment horizontal="center" vertical="center"/>
      <protection locked="0"/>
    </xf>
    <xf numFmtId="41" fontId="3" fillId="0" borderId="2" xfId="0" applyNumberFormat="1" applyFont="1" applyBorder="1" applyAlignment="1" applyProtection="1">
      <alignment horizontal="center" vertical="center"/>
      <protection locked="0"/>
    </xf>
    <xf numFmtId="41" fontId="0" fillId="0" borderId="0" xfId="0" applyNumberFormat="1" applyProtection="1">
      <protection locked="0"/>
    </xf>
    <xf numFmtId="0" fontId="0" fillId="0" borderId="0" xfId="0" applyProtection="1"/>
    <xf numFmtId="0" fontId="9" fillId="0" borderId="0" xfId="0" applyFont="1" applyProtection="1"/>
    <xf numFmtId="0" fontId="9" fillId="0" borderId="0" xfId="0" applyFont="1" applyAlignment="1" applyProtection="1">
      <alignment horizontal="center"/>
    </xf>
    <xf numFmtId="1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5" xfId="0" applyBorder="1" applyProtection="1"/>
    <xf numFmtId="1" fontId="0" fillId="0" borderId="5" xfId="0" applyNumberFormat="1" applyBorder="1" applyProtection="1"/>
    <xf numFmtId="0" fontId="0" fillId="0" borderId="5" xfId="0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1" fillId="4" borderId="0" xfId="4" applyAlignment="1" applyProtection="1">
      <alignment horizontal="center"/>
      <protection locked="0"/>
    </xf>
    <xf numFmtId="0" fontId="1" fillId="4" borderId="0" xfId="4" applyProtection="1">
      <protection locked="0"/>
    </xf>
    <xf numFmtId="41" fontId="2" fillId="7" borderId="0" xfId="5" applyNumberFormat="1" applyProtection="1">
      <protection locked="0"/>
    </xf>
    <xf numFmtId="0" fontId="0" fillId="0" borderId="0" xfId="0" applyFont="1" applyProtection="1">
      <protection locked="0"/>
    </xf>
    <xf numFmtId="41" fontId="2" fillId="7" borderId="1" xfId="5" applyNumberFormat="1" applyBorder="1" applyProtection="1">
      <protection locked="0"/>
    </xf>
    <xf numFmtId="41" fontId="3" fillId="0" borderId="0" xfId="0" applyNumberFormat="1" applyFont="1" applyProtection="1">
      <protection locked="0"/>
    </xf>
    <xf numFmtId="41" fontId="3" fillId="0" borderId="2" xfId="0" applyNumberFormat="1" applyFont="1" applyBorder="1" applyProtection="1">
      <protection locked="0"/>
    </xf>
    <xf numFmtId="41" fontId="2" fillId="7" borderId="0" xfId="5" applyNumberFormat="1" applyBorder="1" applyProtection="1">
      <protection locked="0"/>
    </xf>
    <xf numFmtId="0" fontId="2" fillId="7" borderId="0" xfId="5" applyProtection="1">
      <protection locked="0"/>
    </xf>
    <xf numFmtId="0" fontId="1" fillId="9" borderId="0" xfId="7" applyAlignment="1" applyProtection="1">
      <alignment horizontal="center"/>
      <protection locked="0"/>
    </xf>
    <xf numFmtId="0" fontId="1" fillId="9" borderId="0" xfId="7" applyProtection="1">
      <protection locked="0"/>
    </xf>
    <xf numFmtId="41" fontId="2" fillId="12" borderId="0" xfId="11" applyNumberFormat="1" applyProtection="1">
      <protection locked="0"/>
    </xf>
    <xf numFmtId="41" fontId="0" fillId="0" borderId="3" xfId="0" applyNumberFormat="1" applyBorder="1" applyProtection="1">
      <protection locked="0"/>
    </xf>
    <xf numFmtId="41" fontId="3" fillId="0" borderId="3" xfId="0" applyNumberFormat="1" applyFont="1" applyBorder="1" applyProtection="1">
      <protection locked="0"/>
    </xf>
    <xf numFmtId="41" fontId="0" fillId="0" borderId="4" xfId="0" applyNumberFormat="1" applyBorder="1" applyProtection="1">
      <protection locked="0"/>
    </xf>
    <xf numFmtId="41" fontId="3" fillId="0" borderId="4" xfId="0" applyNumberFormat="1" applyFont="1" applyBorder="1" applyProtection="1">
      <protection locked="0"/>
    </xf>
    <xf numFmtId="0" fontId="1" fillId="11" borderId="0" xfId="10" applyAlignment="1" applyProtection="1">
      <alignment horizontal="center"/>
      <protection locked="0"/>
    </xf>
    <xf numFmtId="0" fontId="1" fillId="11" borderId="0" xfId="10" applyProtection="1">
      <protection locked="0"/>
    </xf>
    <xf numFmtId="0" fontId="0" fillId="15" borderId="0" xfId="0" applyFill="1" applyProtection="1">
      <protection locked="0"/>
    </xf>
    <xf numFmtId="2" fontId="2" fillId="13" borderId="0" xfId="8" applyNumberFormat="1" applyFont="1" applyFill="1" applyAlignment="1" applyProtection="1">
      <alignment horizontal="center"/>
      <protection locked="0"/>
    </xf>
    <xf numFmtId="2" fontId="0" fillId="0" borderId="0" xfId="0" applyNumberFormat="1" applyProtection="1"/>
    <xf numFmtId="2" fontId="0" fillId="0" borderId="5" xfId="0" applyNumberFormat="1" applyBorder="1" applyProtection="1"/>
    <xf numFmtId="0" fontId="6" fillId="5" borderId="0" xfId="0" applyFont="1" applyFill="1" applyAlignment="1" applyProtection="1">
      <alignment horizontal="center"/>
      <protection locked="0"/>
    </xf>
    <xf numFmtId="0" fontId="8" fillId="14" borderId="0" xfId="0" applyFont="1" applyFill="1" applyAlignment="1" applyProtection="1">
      <alignment horizontal="center"/>
    </xf>
    <xf numFmtId="0" fontId="7" fillId="3" borderId="0" xfId="3" applyFont="1" applyAlignment="1" applyProtection="1">
      <alignment horizontal="center"/>
      <protection locked="0"/>
    </xf>
    <xf numFmtId="0" fontId="7" fillId="8" borderId="0" xfId="6" applyFont="1" applyAlignment="1" applyProtection="1">
      <alignment horizontal="center"/>
      <protection locked="0"/>
    </xf>
    <xf numFmtId="0" fontId="6" fillId="10" borderId="0" xfId="9" applyFont="1" applyAlignment="1" applyProtection="1">
      <alignment horizontal="center"/>
      <protection locked="0"/>
    </xf>
    <xf numFmtId="3" fontId="0" fillId="0" borderId="0" xfId="0" applyNumberFormat="1"/>
    <xf numFmtId="1" fontId="0" fillId="0" borderId="0" xfId="0" applyNumberFormat="1"/>
    <xf numFmtId="1" fontId="0" fillId="0" borderId="5" xfId="0" applyNumberFormat="1" applyBorder="1"/>
    <xf numFmtId="2" fontId="0" fillId="0" borderId="0" xfId="0" applyNumberFormat="1"/>
    <xf numFmtId="4" fontId="0" fillId="0" borderId="0" xfId="0" applyNumberFormat="1"/>
    <xf numFmtId="2" fontId="0" fillId="0" borderId="5" xfId="0" applyNumberFormat="1" applyBorder="1"/>
    <xf numFmtId="41" fontId="2" fillId="6" borderId="0" xfId="13" applyNumberFormat="1" applyFont="1" applyFill="1" applyAlignment="1" applyProtection="1">
      <alignment horizontal="center" vertical="center"/>
      <protection locked="0"/>
    </xf>
    <xf numFmtId="41" fontId="2" fillId="6" borderId="1" xfId="13" applyNumberFormat="1" applyFont="1" applyFill="1" applyBorder="1" applyAlignment="1" applyProtection="1">
      <alignment horizontal="center" vertical="center"/>
      <protection locked="0"/>
    </xf>
  </cellXfs>
  <cellStyles count="14">
    <cellStyle name="60% - Accent1" xfId="2" builtinId="32"/>
    <cellStyle name="60% - Accent2" xfId="7" builtinId="36"/>
    <cellStyle name="60% - Accent3" xfId="10" builtinId="40"/>
    <cellStyle name="60% - Accent6" xfId="4" builtinId="52"/>
    <cellStyle name="Accent2" xfId="6" builtinId="33"/>
    <cellStyle name="Accent3" xfId="9" builtinId="37"/>
    <cellStyle name="Accent6" xfId="3" builtinId="49"/>
    <cellStyle name="Currency" xfId="13" builtinId="4"/>
    <cellStyle name="Input" xfId="1" builtinId="20" customBuiltin="1"/>
    <cellStyle name="Input 2" xfId="5" xr:uid="{97E5378E-07E1-4EFB-8A47-30B8A1922EB2}"/>
    <cellStyle name="Input 3" xfId="11" xr:uid="{24DF42E1-F6B1-481C-A87E-F6F97F316846}"/>
    <cellStyle name="Input 4" xfId="12" xr:uid="{AA0817F5-B323-426B-9B13-C5F9DB3D3750}"/>
    <cellStyle name="Normal" xfId="0" builtinId="0"/>
    <cellStyle name="Percent" xfId="8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9524</xdr:rowOff>
    </xdr:from>
    <xdr:to>
      <xdr:col>7</xdr:col>
      <xdr:colOff>466725</xdr:colOff>
      <xdr:row>33</xdr:row>
      <xdr:rowOff>114299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A42A11C-1BC6-4232-94CE-0A09C2142822}"/>
            </a:ext>
          </a:extLst>
        </xdr:cNvPr>
        <xdr:cNvSpPr txBox="1"/>
      </xdr:nvSpPr>
      <xdr:spPr>
        <a:xfrm>
          <a:off x="0" y="3038474"/>
          <a:ext cx="6238875" cy="3343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Comment on the</a:t>
          </a:r>
          <a:r>
            <a:rPr lang="en-US" sz="1100" b="1" baseline="0"/>
            <a:t> projected health of the company (Years 1 -5) in terms of liquidity, activity , and profitability. As a financial analyst, what suggestions would you make to Janelle to improve certain ratios. If you were the bank would you give Janelle the business loan? </a:t>
          </a:r>
        </a:p>
        <a:p>
          <a:endParaRPr lang="en-US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4A051-18F8-456B-93F5-1975D27B9A5C}">
  <dimension ref="A1:Q39"/>
  <sheetViews>
    <sheetView tabSelected="1" workbookViewId="0">
      <selection activeCell="D12" sqref="D11:E12"/>
    </sheetView>
  </sheetViews>
  <sheetFormatPr defaultRowHeight="15" x14ac:dyDescent="0.25"/>
  <cols>
    <col min="1" max="1" width="31.5703125" style="2" bestFit="1" customWidth="1"/>
    <col min="2" max="2" width="9.140625" style="2"/>
    <col min="3" max="4" width="11.5703125" style="2" bestFit="1" customWidth="1"/>
    <col min="5" max="5" width="14.140625" style="2" bestFit="1" customWidth="1"/>
    <col min="6" max="6" width="13" style="2" bestFit="1" customWidth="1"/>
    <col min="7" max="7" width="11.5703125" style="2" bestFit="1" customWidth="1"/>
    <col min="8" max="8" width="9.140625" style="2"/>
    <col min="9" max="9" width="13.42578125" style="2" customWidth="1"/>
    <col min="10" max="10" width="3.140625" style="2" customWidth="1"/>
    <col min="11" max="11" width="56.5703125" style="2" customWidth="1"/>
    <col min="12" max="12" width="2.28515625" style="2" customWidth="1"/>
    <col min="13" max="13" width="22" style="10" bestFit="1" customWidth="1"/>
    <col min="14" max="15" width="10.85546875" style="10" hidden="1" customWidth="1"/>
    <col min="16" max="16" width="20" style="10" bestFit="1" customWidth="1"/>
    <col min="17" max="17" width="18.85546875" style="10" bestFit="1" customWidth="1"/>
    <col min="18" max="16384" width="9.140625" style="2"/>
  </cols>
  <sheetData>
    <row r="1" spans="1:17" ht="21" x14ac:dyDescent="0.35">
      <c r="A1" s="41" t="s">
        <v>0</v>
      </c>
      <c r="B1" s="41"/>
      <c r="C1" s="41"/>
      <c r="D1" s="41"/>
      <c r="E1" s="41"/>
      <c r="F1" s="41"/>
      <c r="G1" s="41"/>
      <c r="H1" s="41"/>
      <c r="I1" s="1" t="s">
        <v>15</v>
      </c>
      <c r="K1" s="1" t="s">
        <v>9</v>
      </c>
      <c r="M1" s="42" t="s">
        <v>92</v>
      </c>
      <c r="N1" s="42"/>
      <c r="O1" s="42"/>
      <c r="P1" s="42"/>
      <c r="Q1" s="42"/>
    </row>
    <row r="2" spans="1:17" ht="7.5" customHeight="1" x14ac:dyDescent="0.25">
      <c r="A2" s="3"/>
      <c r="B2" s="3"/>
      <c r="C2" s="3"/>
      <c r="D2" s="3"/>
      <c r="E2" s="3"/>
      <c r="F2" s="3"/>
      <c r="G2" s="3"/>
      <c r="H2" s="3"/>
    </row>
    <row r="3" spans="1:17" ht="15.75" x14ac:dyDescent="0.25"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M3" s="11" t="s">
        <v>74</v>
      </c>
      <c r="N3" s="12" t="s">
        <v>93</v>
      </c>
      <c r="O3" s="11" t="s">
        <v>94</v>
      </c>
      <c r="P3" s="11" t="s">
        <v>75</v>
      </c>
      <c r="Q3" s="11" t="s">
        <v>76</v>
      </c>
    </row>
    <row r="4" spans="1:17" x14ac:dyDescent="0.25">
      <c r="A4" s="2" t="s">
        <v>6</v>
      </c>
      <c r="C4" s="52"/>
      <c r="D4" s="52"/>
      <c r="E4" s="52"/>
      <c r="F4" s="52"/>
      <c r="G4" s="52"/>
      <c r="I4" s="3"/>
      <c r="M4" s="10" t="s">
        <v>77</v>
      </c>
      <c r="N4" s="13">
        <f>ROUND(C6,0)</f>
        <v>0</v>
      </c>
      <c r="O4">
        <v>82500</v>
      </c>
      <c r="P4" s="10" t="str">
        <f>IF(N4=O4, "CORRECT", "INCORRECT")</f>
        <v>INCORRECT</v>
      </c>
      <c r="Q4" s="14">
        <f>IF(N4=O4, 1,0)</f>
        <v>0</v>
      </c>
    </row>
    <row r="5" spans="1:17" x14ac:dyDescent="0.25">
      <c r="A5" s="2" t="s">
        <v>7</v>
      </c>
      <c r="C5" s="53"/>
      <c r="D5" s="53"/>
      <c r="E5" s="53"/>
      <c r="F5" s="53"/>
      <c r="G5" s="53"/>
      <c r="I5" s="3"/>
      <c r="M5" s="10" t="s">
        <v>78</v>
      </c>
      <c r="N5" s="13">
        <f>ROUND(D6,0)</f>
        <v>0</v>
      </c>
      <c r="O5">
        <v>84975</v>
      </c>
      <c r="P5" s="10" t="str">
        <f>IF(N5=O5, "CORRECT", "INCORRECT")</f>
        <v>INCORRECT</v>
      </c>
      <c r="Q5" s="14">
        <f t="shared" ref="Q5:Q14" si="0">IF(N5=O5, 1,0)</f>
        <v>0</v>
      </c>
    </row>
    <row r="6" spans="1:17" x14ac:dyDescent="0.25">
      <c r="A6" s="5" t="s">
        <v>8</v>
      </c>
      <c r="C6" s="6">
        <f>C4-C5</f>
        <v>0</v>
      </c>
      <c r="D6" s="6">
        <f t="shared" ref="D6:G6" si="1">D4-D5</f>
        <v>0</v>
      </c>
      <c r="E6" s="6">
        <f t="shared" si="1"/>
        <v>0</v>
      </c>
      <c r="F6" s="6">
        <f t="shared" si="1"/>
        <v>0</v>
      </c>
      <c r="G6" s="6">
        <f t="shared" si="1"/>
        <v>0</v>
      </c>
      <c r="I6" s="3"/>
      <c r="M6" s="10" t="s">
        <v>79</v>
      </c>
      <c r="N6" s="13">
        <f>ROUND(E6,0)</f>
        <v>0</v>
      </c>
      <c r="O6">
        <v>87524</v>
      </c>
      <c r="P6" s="10" t="str">
        <f>IF(N6=O6, "CORRECT", "INCORRECT")</f>
        <v>INCORRECT</v>
      </c>
      <c r="Q6" s="14">
        <f t="shared" si="0"/>
        <v>0</v>
      </c>
    </row>
    <row r="7" spans="1:17" x14ac:dyDescent="0.25">
      <c r="A7" s="5" t="s">
        <v>16</v>
      </c>
      <c r="C7" s="7"/>
      <c r="D7" s="7"/>
      <c r="E7" s="7"/>
      <c r="F7" s="7"/>
      <c r="G7" s="7"/>
      <c r="I7" s="3"/>
      <c r="M7" s="10" t="s">
        <v>80</v>
      </c>
      <c r="N7" s="13">
        <f>ROUND(F6,0)</f>
        <v>0</v>
      </c>
      <c r="O7" s="46">
        <v>91900</v>
      </c>
      <c r="P7" s="10" t="str">
        <f>IF(N7=O7, "CORRECT", "INCORRECT")</f>
        <v>INCORRECT</v>
      </c>
      <c r="Q7" s="14">
        <f t="shared" si="0"/>
        <v>0</v>
      </c>
    </row>
    <row r="8" spans="1:17" x14ac:dyDescent="0.25">
      <c r="A8" s="2" t="s">
        <v>10</v>
      </c>
      <c r="C8" s="52"/>
      <c r="D8" s="52"/>
      <c r="E8" s="52"/>
      <c r="F8" s="52"/>
      <c r="G8" s="52"/>
      <c r="I8" s="3"/>
      <c r="M8" s="10" t="s">
        <v>81</v>
      </c>
      <c r="N8" s="13">
        <f>ROUND(G6,0)</f>
        <v>0</v>
      </c>
      <c r="O8">
        <v>96495</v>
      </c>
      <c r="P8" s="10" t="str">
        <f t="shared" ref="P8:P20" si="2">IF(N8=O8, "CORRECT", "INCORRECT")</f>
        <v>INCORRECT</v>
      </c>
      <c r="Q8" s="14">
        <f t="shared" si="0"/>
        <v>0</v>
      </c>
    </row>
    <row r="9" spans="1:17" x14ac:dyDescent="0.25">
      <c r="A9" s="2" t="s">
        <v>13</v>
      </c>
      <c r="C9" s="52"/>
      <c r="D9" s="52"/>
      <c r="E9" s="52"/>
      <c r="F9" s="52"/>
      <c r="G9" s="52"/>
      <c r="I9" s="3"/>
      <c r="N9" s="13"/>
      <c r="O9"/>
      <c r="Q9" s="14"/>
    </row>
    <row r="10" spans="1:17" x14ac:dyDescent="0.25">
      <c r="A10" s="2" t="s">
        <v>14</v>
      </c>
      <c r="C10" s="52"/>
      <c r="D10" s="52"/>
      <c r="E10" s="52"/>
      <c r="F10" s="52"/>
      <c r="G10" s="52"/>
      <c r="I10" s="3"/>
      <c r="M10" s="10" t="s">
        <v>82</v>
      </c>
      <c r="N10" s="13">
        <f>ROUND(C$15,0)</f>
        <v>0</v>
      </c>
      <c r="O10">
        <v>39900</v>
      </c>
      <c r="P10" s="10" t="str">
        <f t="shared" si="2"/>
        <v>INCORRECT</v>
      </c>
      <c r="Q10" s="14">
        <f t="shared" si="0"/>
        <v>0</v>
      </c>
    </row>
    <row r="11" spans="1:17" x14ac:dyDescent="0.25">
      <c r="A11" s="2" t="s">
        <v>72</v>
      </c>
      <c r="C11" s="52"/>
      <c r="D11" s="52"/>
      <c r="E11" s="52"/>
      <c r="F11" s="52"/>
      <c r="G11" s="52"/>
      <c r="I11" s="3"/>
      <c r="M11" s="10" t="s">
        <v>83</v>
      </c>
      <c r="N11" s="13">
        <f>ROUND(D$15,0)</f>
        <v>0</v>
      </c>
      <c r="O11">
        <v>42195</v>
      </c>
      <c r="P11" s="10" t="str">
        <f t="shared" si="2"/>
        <v>INCORRECT</v>
      </c>
      <c r="Q11" s="14">
        <f t="shared" si="0"/>
        <v>0</v>
      </c>
    </row>
    <row r="12" spans="1:17" x14ac:dyDescent="0.25">
      <c r="A12" s="2" t="s">
        <v>11</v>
      </c>
      <c r="C12" s="52"/>
      <c r="D12" s="52"/>
      <c r="E12" s="52"/>
      <c r="F12" s="52"/>
      <c r="G12" s="52"/>
      <c r="I12" s="3"/>
      <c r="M12" s="10" t="s">
        <v>84</v>
      </c>
      <c r="N12" s="13">
        <f>ROUND(E$15,0)</f>
        <v>0</v>
      </c>
      <c r="O12">
        <v>37559</v>
      </c>
      <c r="P12" s="10" t="str">
        <f t="shared" si="2"/>
        <v>INCORRECT</v>
      </c>
      <c r="Q12" s="14">
        <f t="shared" si="0"/>
        <v>0</v>
      </c>
    </row>
    <row r="13" spans="1:17" x14ac:dyDescent="0.25">
      <c r="A13" s="2" t="s">
        <v>71</v>
      </c>
      <c r="C13" s="52"/>
      <c r="D13" s="52"/>
      <c r="E13" s="52"/>
      <c r="F13" s="52"/>
      <c r="G13" s="52"/>
      <c r="I13" s="3"/>
      <c r="M13" s="10" t="s">
        <v>85</v>
      </c>
      <c r="N13" s="13">
        <f>ROUND(F$15,0)</f>
        <v>0</v>
      </c>
      <c r="O13">
        <v>36817</v>
      </c>
      <c r="P13" s="10" t="str">
        <f t="shared" si="2"/>
        <v>INCORRECT</v>
      </c>
      <c r="Q13" s="14">
        <f t="shared" si="0"/>
        <v>0</v>
      </c>
    </row>
    <row r="14" spans="1:17" x14ac:dyDescent="0.25">
      <c r="A14" s="2" t="s">
        <v>12</v>
      </c>
      <c r="C14" s="53"/>
      <c r="D14" s="53"/>
      <c r="E14" s="53"/>
      <c r="F14" s="53"/>
      <c r="G14" s="53"/>
      <c r="I14" s="3"/>
      <c r="M14" s="10" t="s">
        <v>86</v>
      </c>
      <c r="N14" s="13">
        <f>ROUND(G$15,0)</f>
        <v>0</v>
      </c>
      <c r="O14">
        <v>41078</v>
      </c>
      <c r="P14" s="10" t="str">
        <f t="shared" si="2"/>
        <v>INCORRECT</v>
      </c>
      <c r="Q14" s="14">
        <f t="shared" si="0"/>
        <v>0</v>
      </c>
    </row>
    <row r="15" spans="1:17" x14ac:dyDescent="0.25">
      <c r="A15" s="5" t="s">
        <v>18</v>
      </c>
      <c r="C15" s="6">
        <f>C6-SUM(C7:C14)</f>
        <v>0</v>
      </c>
      <c r="D15" s="6">
        <f t="shared" ref="D15:G15" si="3">D6-SUM(D7:D14)</f>
        <v>0</v>
      </c>
      <c r="E15" s="6">
        <f t="shared" si="3"/>
        <v>0</v>
      </c>
      <c r="F15" s="6">
        <f t="shared" si="3"/>
        <v>0</v>
      </c>
      <c r="G15" s="6">
        <f t="shared" si="3"/>
        <v>0</v>
      </c>
      <c r="I15" s="3"/>
      <c r="N15" s="13"/>
      <c r="O15"/>
      <c r="Q15" s="14"/>
    </row>
    <row r="16" spans="1:17" x14ac:dyDescent="0.25">
      <c r="A16" s="2" t="s">
        <v>17</v>
      </c>
      <c r="C16" s="53"/>
      <c r="D16" s="53"/>
      <c r="E16" s="53"/>
      <c r="F16" s="53"/>
      <c r="G16" s="53"/>
      <c r="I16" s="3"/>
      <c r="M16" s="10" t="s">
        <v>87</v>
      </c>
      <c r="N16" s="13">
        <f>ROUND(C$19,0)</f>
        <v>0</v>
      </c>
      <c r="O16" s="47">
        <v>24765</v>
      </c>
      <c r="P16" s="10" t="str">
        <f t="shared" si="2"/>
        <v>INCORRECT</v>
      </c>
      <c r="Q16" s="14">
        <f t="shared" ref="Q16:Q20" si="4">IF(N16=O16, 1,0)</f>
        <v>0</v>
      </c>
    </row>
    <row r="17" spans="1:17" x14ac:dyDescent="0.25">
      <c r="A17" s="5" t="s">
        <v>19</v>
      </c>
      <c r="C17" s="6">
        <f>C15-C16</f>
        <v>0</v>
      </c>
      <c r="D17" s="6">
        <f t="shared" ref="D17:G17" si="5">D15-D16</f>
        <v>0</v>
      </c>
      <c r="E17" s="6">
        <f t="shared" si="5"/>
        <v>0</v>
      </c>
      <c r="F17" s="6">
        <f t="shared" si="5"/>
        <v>0</v>
      </c>
      <c r="G17" s="6">
        <f t="shared" si="5"/>
        <v>0</v>
      </c>
      <c r="I17" s="3"/>
      <c r="M17" s="10" t="s">
        <v>88</v>
      </c>
      <c r="N17" s="13">
        <f>ROUND(D$19,0)</f>
        <v>0</v>
      </c>
      <c r="O17" s="47">
        <v>26647</v>
      </c>
      <c r="P17" s="10" t="str">
        <f t="shared" si="2"/>
        <v>INCORRECT</v>
      </c>
      <c r="Q17" s="14">
        <f t="shared" si="4"/>
        <v>0</v>
      </c>
    </row>
    <row r="18" spans="1:17" x14ac:dyDescent="0.25">
      <c r="A18" s="2" t="s">
        <v>20</v>
      </c>
      <c r="C18" s="52"/>
      <c r="D18" s="52"/>
      <c r="E18" s="52"/>
      <c r="F18" s="52"/>
      <c r="G18" s="52"/>
      <c r="I18" s="3"/>
      <c r="M18" s="10" t="s">
        <v>89</v>
      </c>
      <c r="N18" s="13">
        <f>ROUND(E$19,0)</f>
        <v>0</v>
      </c>
      <c r="O18" s="47">
        <v>24023</v>
      </c>
      <c r="P18" s="10" t="str">
        <f t="shared" si="2"/>
        <v>INCORRECT</v>
      </c>
      <c r="Q18" s="14">
        <f t="shared" si="4"/>
        <v>0</v>
      </c>
    </row>
    <row r="19" spans="1:17" ht="15.75" thickBot="1" x14ac:dyDescent="0.3">
      <c r="A19" s="5" t="s">
        <v>21</v>
      </c>
      <c r="C19" s="8">
        <f>C17-C18</f>
        <v>0</v>
      </c>
      <c r="D19" s="8">
        <f t="shared" ref="D19:G19" si="6">D17-D18</f>
        <v>0</v>
      </c>
      <c r="E19" s="8">
        <f t="shared" si="6"/>
        <v>0</v>
      </c>
      <c r="F19" s="8">
        <f t="shared" si="6"/>
        <v>0</v>
      </c>
      <c r="G19" s="8">
        <f t="shared" si="6"/>
        <v>0</v>
      </c>
      <c r="I19" s="3"/>
      <c r="M19" s="10" t="s">
        <v>90</v>
      </c>
      <c r="N19" s="13">
        <f>ROUND(F$19,0)</f>
        <v>0</v>
      </c>
      <c r="O19" s="47">
        <v>23931</v>
      </c>
      <c r="P19" s="10" t="str">
        <f t="shared" si="2"/>
        <v>INCORRECT</v>
      </c>
      <c r="Q19" s="14">
        <f t="shared" si="4"/>
        <v>0</v>
      </c>
    </row>
    <row r="20" spans="1:17" ht="16.5" thickTop="1" thickBot="1" x14ac:dyDescent="0.3">
      <c r="C20" s="9"/>
      <c r="D20" s="9"/>
      <c r="E20" s="9"/>
      <c r="F20" s="9"/>
      <c r="G20" s="9"/>
      <c r="I20" s="3"/>
      <c r="M20" s="15" t="s">
        <v>91</v>
      </c>
      <c r="N20" s="16">
        <f>ROUND(G$19,0)</f>
        <v>0</v>
      </c>
      <c r="O20" s="48">
        <v>26700</v>
      </c>
      <c r="P20" s="10" t="str">
        <f t="shared" si="2"/>
        <v>INCORRECT</v>
      </c>
      <c r="Q20" s="17">
        <f t="shared" si="4"/>
        <v>0</v>
      </c>
    </row>
    <row r="21" spans="1:17" x14ac:dyDescent="0.25">
      <c r="I21" s="3"/>
      <c r="P21" s="10" t="s">
        <v>105</v>
      </c>
      <c r="Q21" s="18">
        <f>SUM(Q4:Q20)</f>
        <v>0</v>
      </c>
    </row>
    <row r="22" spans="1:17" x14ac:dyDescent="0.25">
      <c r="I22" s="3"/>
    </row>
    <row r="23" spans="1:17" x14ac:dyDescent="0.25">
      <c r="I23" s="3"/>
    </row>
    <row r="24" spans="1:17" x14ac:dyDescent="0.25">
      <c r="I24" s="3"/>
    </row>
    <row r="25" spans="1:17" x14ac:dyDescent="0.25">
      <c r="E25" s="9"/>
      <c r="I25" s="3"/>
    </row>
    <row r="26" spans="1:17" x14ac:dyDescent="0.25">
      <c r="I26" s="3"/>
    </row>
    <row r="27" spans="1:17" x14ac:dyDescent="0.25">
      <c r="I27" s="3"/>
    </row>
    <row r="28" spans="1:17" x14ac:dyDescent="0.25">
      <c r="I28" s="3"/>
    </row>
    <row r="29" spans="1:17" x14ac:dyDescent="0.25">
      <c r="I29" s="3"/>
    </row>
    <row r="30" spans="1:17" x14ac:dyDescent="0.25">
      <c r="I30" s="3"/>
    </row>
    <row r="31" spans="1:17" x14ac:dyDescent="0.25">
      <c r="I31" s="3"/>
    </row>
    <row r="32" spans="1:17" x14ac:dyDescent="0.25">
      <c r="I32" s="3"/>
    </row>
    <row r="33" spans="9:9" x14ac:dyDescent="0.25">
      <c r="I33" s="3"/>
    </row>
    <row r="34" spans="9:9" x14ac:dyDescent="0.25">
      <c r="I34" s="3"/>
    </row>
    <row r="35" spans="9:9" x14ac:dyDescent="0.25">
      <c r="I35" s="3"/>
    </row>
    <row r="36" spans="9:9" x14ac:dyDescent="0.25">
      <c r="I36" s="3"/>
    </row>
    <row r="37" spans="9:9" x14ac:dyDescent="0.25">
      <c r="I37" s="3"/>
    </row>
    <row r="38" spans="9:9" x14ac:dyDescent="0.25">
      <c r="I38" s="3"/>
    </row>
    <row r="39" spans="9:9" x14ac:dyDescent="0.25">
      <c r="I39" s="3"/>
    </row>
  </sheetData>
  <sheetProtection algorithmName="SHA-512" hashValue="YBAIuy7v/pMWrhlpHd3T/6ITCSkj0guckdQlf8RNTQFEGSb8nxmBJ1QHccWOov0Rs2vPgUF++h46099TOu7S3g==" saltValue="mKcVlO+SzRFnPlvb8EGpMA==" spinCount="100000" sheet="1" objects="1" scenarios="1" formatCells="0" formatColumns="0" formatRows="0" selectLockedCells="1"/>
  <mergeCells count="2">
    <mergeCell ref="A1:H1"/>
    <mergeCell ref="M1:Q1"/>
  </mergeCells>
  <conditionalFormatting sqref="P4:P20">
    <cfRule type="cellIs" dxfId="5" priority="2" operator="equal">
      <formula>"CORRECT"</formula>
    </cfRule>
    <cfRule type="cellIs" dxfId="4" priority="1" operator="equal">
      <formula>"INCORRECT"</formula>
    </cfRule>
  </conditionalFormatting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CB5B7-003B-4353-B637-872E2C599614}">
  <dimension ref="A1:Q40"/>
  <sheetViews>
    <sheetView workbookViewId="0">
      <selection activeCell="I13" sqref="I13"/>
    </sheetView>
  </sheetViews>
  <sheetFormatPr defaultRowHeight="15" x14ac:dyDescent="0.25"/>
  <cols>
    <col min="1" max="1" width="34.5703125" style="2" customWidth="1"/>
    <col min="2" max="2" width="9.140625" style="2"/>
    <col min="3" max="7" width="11.5703125" style="2" bestFit="1" customWidth="1"/>
    <col min="8" max="8" width="9.140625" style="2"/>
    <col min="9" max="9" width="12.42578125" style="2" customWidth="1"/>
    <col min="10" max="10" width="3.140625" style="2" customWidth="1"/>
    <col min="11" max="11" width="56.5703125" style="2" customWidth="1"/>
    <col min="12" max="12" width="4.28515625" style="2" customWidth="1"/>
    <col min="13" max="13" width="22" style="10" bestFit="1" customWidth="1"/>
    <col min="14" max="15" width="10.7109375" style="10" hidden="1" customWidth="1"/>
    <col min="16" max="16" width="20" style="10" bestFit="1" customWidth="1"/>
    <col min="17" max="17" width="18.85546875" style="10" bestFit="1" customWidth="1"/>
    <col min="18" max="16384" width="9.140625" style="2"/>
  </cols>
  <sheetData>
    <row r="1" spans="1:17" ht="21" x14ac:dyDescent="0.35">
      <c r="A1" s="43" t="s">
        <v>22</v>
      </c>
      <c r="B1" s="43"/>
      <c r="C1" s="43"/>
      <c r="D1" s="43"/>
      <c r="E1" s="43"/>
      <c r="F1" s="43"/>
      <c r="G1" s="43"/>
      <c r="H1" s="43"/>
      <c r="I1" s="19" t="s">
        <v>15</v>
      </c>
      <c r="J1" s="20"/>
      <c r="K1" s="19" t="s">
        <v>9</v>
      </c>
      <c r="M1" s="42" t="s">
        <v>92</v>
      </c>
      <c r="N1" s="42"/>
      <c r="O1" s="42"/>
      <c r="P1" s="42"/>
      <c r="Q1" s="42"/>
    </row>
    <row r="2" spans="1:17" ht="7.5" customHeight="1" x14ac:dyDescent="0.25">
      <c r="A2" s="3"/>
      <c r="B2" s="3"/>
      <c r="C2" s="3"/>
      <c r="D2" s="3"/>
      <c r="E2" s="3"/>
      <c r="F2" s="3"/>
      <c r="G2" s="3"/>
      <c r="H2" s="3"/>
    </row>
    <row r="3" spans="1:17" ht="15.75" x14ac:dyDescent="0.25"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M3" s="11" t="s">
        <v>74</v>
      </c>
      <c r="N3" s="12" t="s">
        <v>93</v>
      </c>
      <c r="O3" s="11" t="s">
        <v>94</v>
      </c>
      <c r="P3" s="11" t="s">
        <v>75</v>
      </c>
      <c r="Q3" s="11" t="s">
        <v>76</v>
      </c>
    </row>
    <row r="4" spans="1:17" x14ac:dyDescent="0.25">
      <c r="A4" s="5" t="s">
        <v>23</v>
      </c>
      <c r="I4" s="3"/>
      <c r="M4" s="10" t="s">
        <v>95</v>
      </c>
      <c r="N4" s="13">
        <f>ROUND(C$11,0)</f>
        <v>0</v>
      </c>
      <c r="O4">
        <v>133400</v>
      </c>
      <c r="P4" s="10" t="str">
        <f>IF(N4=O4, "CORRECT", "INCORRECT")</f>
        <v>INCORRECT</v>
      </c>
      <c r="Q4" s="14">
        <f>IF(N4=O4, 1,0)</f>
        <v>0</v>
      </c>
    </row>
    <row r="5" spans="1:17" x14ac:dyDescent="0.25">
      <c r="A5" s="2" t="s">
        <v>24</v>
      </c>
      <c r="C5" s="21"/>
      <c r="D5" s="21"/>
      <c r="E5" s="21"/>
      <c r="F5" s="21"/>
      <c r="G5" s="21"/>
      <c r="I5" s="3"/>
      <c r="M5" s="10" t="s">
        <v>96</v>
      </c>
      <c r="N5" s="13">
        <f>ROUND(D$11,0)</f>
        <v>0</v>
      </c>
      <c r="O5">
        <v>142960</v>
      </c>
      <c r="P5" s="10" t="str">
        <f>IF(N5=O5, "CORRECT", "INCORRECT")</f>
        <v>INCORRECT</v>
      </c>
      <c r="Q5" s="14">
        <f t="shared" ref="Q5:Q14" si="0">IF(N5=O5, 1,0)</f>
        <v>0</v>
      </c>
    </row>
    <row r="6" spans="1:17" x14ac:dyDescent="0.25">
      <c r="A6" s="22" t="s">
        <v>25</v>
      </c>
      <c r="C6" s="21"/>
      <c r="D6" s="21"/>
      <c r="E6" s="21"/>
      <c r="F6" s="21"/>
      <c r="G6" s="21"/>
      <c r="I6" s="3"/>
      <c r="M6" s="10" t="s">
        <v>97</v>
      </c>
      <c r="N6" s="13">
        <f>ROUND(E$11,0)</f>
        <v>0</v>
      </c>
      <c r="O6">
        <v>156971</v>
      </c>
      <c r="P6" s="10" t="str">
        <f>IF(N6=O6, "CORRECT", "INCORRECT")</f>
        <v>INCORRECT</v>
      </c>
      <c r="Q6" s="14">
        <f t="shared" si="0"/>
        <v>0</v>
      </c>
    </row>
    <row r="7" spans="1:17" x14ac:dyDescent="0.25">
      <c r="A7" s="22" t="s">
        <v>73</v>
      </c>
      <c r="C7" s="23"/>
      <c r="D7" s="23"/>
      <c r="E7" s="23"/>
      <c r="F7" s="23"/>
      <c r="G7" s="23"/>
      <c r="I7" s="3"/>
      <c r="M7" s="10" t="s">
        <v>98</v>
      </c>
      <c r="N7" s="13">
        <f>ROUND(F$11,0)</f>
        <v>0</v>
      </c>
      <c r="O7" s="46">
        <v>162252</v>
      </c>
      <c r="P7" s="10" t="str">
        <f>IF(N7=O7, "CORRECT", "INCORRECT")</f>
        <v>INCORRECT</v>
      </c>
      <c r="Q7" s="14">
        <f t="shared" si="0"/>
        <v>0</v>
      </c>
    </row>
    <row r="8" spans="1:17" x14ac:dyDescent="0.25">
      <c r="A8" s="5" t="s">
        <v>27</v>
      </c>
      <c r="C8" s="24">
        <f>SUM(C5:C7)</f>
        <v>0</v>
      </c>
      <c r="D8" s="24">
        <f t="shared" ref="D8:G8" si="1">SUM(D5:D7)</f>
        <v>0</v>
      </c>
      <c r="E8" s="24">
        <f t="shared" si="1"/>
        <v>0</v>
      </c>
      <c r="F8" s="24">
        <f t="shared" si="1"/>
        <v>0</v>
      </c>
      <c r="G8" s="24">
        <f t="shared" si="1"/>
        <v>0</v>
      </c>
      <c r="I8" s="3"/>
      <c r="M8" s="10" t="s">
        <v>99</v>
      </c>
      <c r="N8" s="13">
        <f>ROUND(G$11,0)</f>
        <v>0</v>
      </c>
      <c r="O8">
        <v>194444</v>
      </c>
      <c r="P8" s="10" t="str">
        <f t="shared" ref="P8:P20" si="2">IF(N8=O8, "CORRECT", "INCORRECT")</f>
        <v>INCORRECT</v>
      </c>
      <c r="Q8" s="14">
        <f t="shared" si="0"/>
        <v>0</v>
      </c>
    </row>
    <row r="9" spans="1:17" x14ac:dyDescent="0.25">
      <c r="A9" s="22" t="s">
        <v>177</v>
      </c>
      <c r="C9" s="27"/>
      <c r="D9" s="27"/>
      <c r="E9" s="27"/>
      <c r="F9" s="27"/>
      <c r="G9" s="27"/>
      <c r="I9" s="3"/>
      <c r="N9" s="13"/>
      <c r="O9"/>
      <c r="Q9" s="14"/>
    </row>
    <row r="10" spans="1:17" x14ac:dyDescent="0.25">
      <c r="A10" s="22" t="s">
        <v>178</v>
      </c>
      <c r="C10" s="21"/>
      <c r="D10" s="21"/>
      <c r="E10" s="21"/>
      <c r="F10" s="21"/>
      <c r="G10" s="21"/>
      <c r="I10" s="3"/>
      <c r="M10" s="10" t="s">
        <v>100</v>
      </c>
      <c r="N10" s="13">
        <f>ROUND(C$20,0)</f>
        <v>0</v>
      </c>
      <c r="O10">
        <v>78635</v>
      </c>
      <c r="P10" s="10" t="str">
        <f t="shared" si="2"/>
        <v>INCORRECT</v>
      </c>
      <c r="Q10" s="14">
        <f t="shared" si="0"/>
        <v>0</v>
      </c>
    </row>
    <row r="11" spans="1:17" ht="15.75" thickBot="1" x14ac:dyDescent="0.3">
      <c r="A11" s="5" t="s">
        <v>28</v>
      </c>
      <c r="C11" s="25">
        <f>C8+C9+C10</f>
        <v>0</v>
      </c>
      <c r="D11" s="25">
        <f t="shared" ref="D11:G11" si="3">D8+D9+D10</f>
        <v>0</v>
      </c>
      <c r="E11" s="25">
        <f t="shared" si="3"/>
        <v>0</v>
      </c>
      <c r="F11" s="25">
        <f t="shared" si="3"/>
        <v>0</v>
      </c>
      <c r="G11" s="25">
        <f t="shared" si="3"/>
        <v>0</v>
      </c>
      <c r="I11" s="3"/>
      <c r="M11" s="10" t="s">
        <v>101</v>
      </c>
      <c r="N11" s="13">
        <f>ROUND(D$20,0)</f>
        <v>0</v>
      </c>
      <c r="O11">
        <v>61548</v>
      </c>
      <c r="P11" s="10" t="str">
        <f t="shared" si="2"/>
        <v>INCORRECT</v>
      </c>
      <c r="Q11" s="14">
        <f t="shared" si="0"/>
        <v>0</v>
      </c>
    </row>
    <row r="12" spans="1:17" ht="15.75" thickTop="1" x14ac:dyDescent="0.25">
      <c r="C12" s="9"/>
      <c r="D12" s="9"/>
      <c r="E12" s="9"/>
      <c r="F12" s="9"/>
      <c r="G12" s="9"/>
      <c r="I12" s="3"/>
      <c r="M12" s="10" t="s">
        <v>102</v>
      </c>
      <c r="N12" s="13">
        <f>ROUND(E$20,0)</f>
        <v>0</v>
      </c>
      <c r="O12">
        <v>41536</v>
      </c>
      <c r="P12" s="10" t="str">
        <f t="shared" si="2"/>
        <v>INCORRECT</v>
      </c>
      <c r="Q12" s="14">
        <f t="shared" si="0"/>
        <v>0</v>
      </c>
    </row>
    <row r="13" spans="1:17" x14ac:dyDescent="0.25">
      <c r="A13" s="5" t="s">
        <v>29</v>
      </c>
      <c r="C13" s="9"/>
      <c r="D13" s="9"/>
      <c r="E13" s="9"/>
      <c r="F13" s="9"/>
      <c r="G13" s="9"/>
      <c r="I13" s="3"/>
      <c r="M13" s="10" t="s">
        <v>103</v>
      </c>
      <c r="N13" s="13">
        <f>ROUND(F$20,0)</f>
        <v>0</v>
      </c>
      <c r="O13">
        <v>22886</v>
      </c>
      <c r="P13" s="10" t="str">
        <f t="shared" si="2"/>
        <v>INCORRECT</v>
      </c>
      <c r="Q13" s="14">
        <f t="shared" si="0"/>
        <v>0</v>
      </c>
    </row>
    <row r="14" spans="1:17" x14ac:dyDescent="0.25">
      <c r="A14" s="2" t="s">
        <v>32</v>
      </c>
      <c r="C14" s="21"/>
      <c r="D14" s="21"/>
      <c r="E14" s="21"/>
      <c r="F14" s="21"/>
      <c r="G14" s="21"/>
      <c r="I14" s="3"/>
      <c r="M14" s="10" t="s">
        <v>104</v>
      </c>
      <c r="N14" s="13">
        <f>ROUND(G$20,0)</f>
        <v>0</v>
      </c>
      <c r="O14">
        <v>28377</v>
      </c>
      <c r="P14" s="10" t="str">
        <f t="shared" si="2"/>
        <v>INCORRECT</v>
      </c>
      <c r="Q14" s="14">
        <f t="shared" si="0"/>
        <v>0</v>
      </c>
    </row>
    <row r="15" spans="1:17" x14ac:dyDescent="0.25">
      <c r="A15" s="22" t="s">
        <v>31</v>
      </c>
      <c r="C15" s="26"/>
      <c r="D15" s="26"/>
      <c r="E15" s="26"/>
      <c r="F15" s="26"/>
      <c r="G15" s="26"/>
      <c r="I15" s="3"/>
      <c r="N15" s="13"/>
      <c r="O15"/>
      <c r="Q15" s="14"/>
    </row>
    <row r="16" spans="1:17" x14ac:dyDescent="0.25">
      <c r="A16" s="22" t="s">
        <v>69</v>
      </c>
      <c r="C16" s="26"/>
      <c r="D16" s="26"/>
      <c r="E16" s="26"/>
      <c r="F16" s="26"/>
      <c r="G16" s="26"/>
      <c r="I16" s="3"/>
      <c r="M16" s="10" t="s">
        <v>106</v>
      </c>
      <c r="N16" s="13">
        <f>ROUND(C$26,0)</f>
        <v>0</v>
      </c>
      <c r="O16" s="47">
        <v>133400</v>
      </c>
      <c r="P16" s="10" t="str">
        <f t="shared" si="2"/>
        <v>INCORRECT</v>
      </c>
      <c r="Q16" s="14">
        <f t="shared" ref="Q16:Q20" si="4">IF(N16=O16, 1,0)</f>
        <v>0</v>
      </c>
    </row>
    <row r="17" spans="1:17" x14ac:dyDescent="0.25">
      <c r="A17" s="22" t="s">
        <v>33</v>
      </c>
      <c r="C17" s="23"/>
      <c r="D17" s="23"/>
      <c r="E17" s="23"/>
      <c r="F17" s="23"/>
      <c r="G17" s="23"/>
      <c r="I17" s="3"/>
      <c r="M17" s="10" t="s">
        <v>107</v>
      </c>
      <c r="N17" s="13">
        <f>ROUND(D$26,0)</f>
        <v>0</v>
      </c>
      <c r="O17" s="47">
        <v>142960</v>
      </c>
      <c r="P17" s="10" t="str">
        <f t="shared" si="2"/>
        <v>INCORRECT</v>
      </c>
      <c r="Q17" s="14">
        <f t="shared" si="4"/>
        <v>0</v>
      </c>
    </row>
    <row r="18" spans="1:17" x14ac:dyDescent="0.25">
      <c r="A18" s="5" t="s">
        <v>34</v>
      </c>
      <c r="C18" s="9">
        <f>SUM(C14:C17)</f>
        <v>0</v>
      </c>
      <c r="D18" s="9">
        <f t="shared" ref="D18:G18" si="5">SUM(D14:D17)</f>
        <v>0</v>
      </c>
      <c r="E18" s="9">
        <f t="shared" si="5"/>
        <v>0</v>
      </c>
      <c r="F18" s="9">
        <f t="shared" si="5"/>
        <v>0</v>
      </c>
      <c r="G18" s="9">
        <f t="shared" si="5"/>
        <v>0</v>
      </c>
      <c r="I18" s="3"/>
      <c r="M18" s="10" t="s">
        <v>108</v>
      </c>
      <c r="N18" s="13">
        <f>ROUND(E$26,0)</f>
        <v>0</v>
      </c>
      <c r="O18" s="47">
        <v>156971</v>
      </c>
      <c r="P18" s="10" t="str">
        <f t="shared" si="2"/>
        <v>INCORRECT</v>
      </c>
      <c r="Q18" s="14">
        <f t="shared" si="4"/>
        <v>0</v>
      </c>
    </row>
    <row r="19" spans="1:17" x14ac:dyDescent="0.25">
      <c r="A19" s="22" t="s">
        <v>35</v>
      </c>
      <c r="C19" s="21"/>
      <c r="D19" s="21"/>
      <c r="E19" s="21"/>
      <c r="F19" s="21"/>
      <c r="G19" s="21"/>
      <c r="I19" s="3"/>
      <c r="M19" s="10" t="s">
        <v>109</v>
      </c>
      <c r="N19" s="13">
        <f>ROUND(F$26,0)</f>
        <v>0</v>
      </c>
      <c r="O19" s="47">
        <v>162252</v>
      </c>
      <c r="P19" s="10" t="str">
        <f t="shared" si="2"/>
        <v>INCORRECT</v>
      </c>
      <c r="Q19" s="14">
        <f t="shared" si="4"/>
        <v>0</v>
      </c>
    </row>
    <row r="20" spans="1:17" ht="15.75" thickBot="1" x14ac:dyDescent="0.3">
      <c r="A20" s="5" t="s">
        <v>36</v>
      </c>
      <c r="C20" s="25">
        <f>C18+C19</f>
        <v>0</v>
      </c>
      <c r="D20" s="25">
        <f t="shared" ref="D20:G20" si="6">D18+D19</f>
        <v>0</v>
      </c>
      <c r="E20" s="25">
        <f t="shared" si="6"/>
        <v>0</v>
      </c>
      <c r="F20" s="25">
        <f t="shared" si="6"/>
        <v>0</v>
      </c>
      <c r="G20" s="25">
        <f t="shared" si="6"/>
        <v>0</v>
      </c>
      <c r="I20" s="3"/>
      <c r="M20" s="15" t="s">
        <v>110</v>
      </c>
      <c r="N20" s="16">
        <f>ROUND(G$26,0)</f>
        <v>0</v>
      </c>
      <c r="O20" s="48">
        <v>194444</v>
      </c>
      <c r="P20" s="15" t="str">
        <f t="shared" si="2"/>
        <v>INCORRECT</v>
      </c>
      <c r="Q20" s="17">
        <f t="shared" si="4"/>
        <v>0</v>
      </c>
    </row>
    <row r="21" spans="1:17" ht="15.75" thickTop="1" x14ac:dyDescent="0.25">
      <c r="C21" s="9"/>
      <c r="D21" s="9"/>
      <c r="E21" s="9"/>
      <c r="F21" s="9"/>
      <c r="G21" s="9"/>
      <c r="I21" s="3"/>
      <c r="P21" s="10" t="s">
        <v>105</v>
      </c>
      <c r="Q21" s="18">
        <f>SUM(Q4:Q20)</f>
        <v>0</v>
      </c>
    </row>
    <row r="22" spans="1:17" x14ac:dyDescent="0.25">
      <c r="A22" s="5" t="s">
        <v>37</v>
      </c>
      <c r="C22" s="9"/>
      <c r="D22" s="9"/>
      <c r="E22" s="9"/>
      <c r="F22" s="9"/>
      <c r="G22" s="9"/>
      <c r="I22" s="3"/>
    </row>
    <row r="23" spans="1:17" x14ac:dyDescent="0.25">
      <c r="A23" s="2" t="s">
        <v>38</v>
      </c>
      <c r="C23" s="21"/>
      <c r="D23" s="21"/>
      <c r="E23" s="21"/>
      <c r="F23" s="21"/>
      <c r="G23" s="21"/>
      <c r="I23" s="3"/>
    </row>
    <row r="24" spans="1:17" x14ac:dyDescent="0.25">
      <c r="A24" s="22" t="s">
        <v>39</v>
      </c>
      <c r="C24" s="23"/>
      <c r="D24" s="23"/>
      <c r="E24" s="23"/>
      <c r="F24" s="23"/>
      <c r="G24" s="23"/>
      <c r="I24" s="3"/>
    </row>
    <row r="25" spans="1:17" x14ac:dyDescent="0.25">
      <c r="A25" s="5" t="s">
        <v>40</v>
      </c>
      <c r="C25" s="9">
        <f>SUM(C23:C24)</f>
        <v>0</v>
      </c>
      <c r="D25" s="9">
        <f t="shared" ref="D25:G25" si="7">SUM(D23:D24)</f>
        <v>0</v>
      </c>
      <c r="E25" s="9">
        <f t="shared" si="7"/>
        <v>0</v>
      </c>
      <c r="F25" s="9">
        <f t="shared" si="7"/>
        <v>0</v>
      </c>
      <c r="G25" s="9">
        <f t="shared" si="7"/>
        <v>0</v>
      </c>
      <c r="I25" s="3"/>
    </row>
    <row r="26" spans="1:17" ht="15.75" thickBot="1" x14ac:dyDescent="0.3">
      <c r="A26" s="5" t="s">
        <v>41</v>
      </c>
      <c r="C26" s="25">
        <f>C20+C25</f>
        <v>0</v>
      </c>
      <c r="D26" s="25">
        <f t="shared" ref="D26:G26" si="8">D20+D25</f>
        <v>0</v>
      </c>
      <c r="E26" s="25">
        <f t="shared" si="8"/>
        <v>0</v>
      </c>
      <c r="F26" s="25">
        <f t="shared" si="8"/>
        <v>0</v>
      </c>
      <c r="G26" s="25">
        <f t="shared" si="8"/>
        <v>0</v>
      </c>
      <c r="I26" s="3"/>
    </row>
    <row r="27" spans="1:17" ht="15.75" thickTop="1" x14ac:dyDescent="0.25">
      <c r="I27" s="3"/>
    </row>
    <row r="28" spans="1:17" x14ac:dyDescent="0.25">
      <c r="I28" s="3"/>
    </row>
    <row r="29" spans="1:17" x14ac:dyDescent="0.25">
      <c r="E29" s="9"/>
      <c r="I29" s="3"/>
    </row>
    <row r="30" spans="1:17" x14ac:dyDescent="0.25">
      <c r="C30" s="9"/>
      <c r="F30" s="9"/>
      <c r="I30" s="3"/>
    </row>
    <row r="31" spans="1:17" x14ac:dyDescent="0.25">
      <c r="I31" s="3"/>
    </row>
    <row r="32" spans="1:17" x14ac:dyDescent="0.25">
      <c r="I32" s="3"/>
    </row>
    <row r="33" spans="9:9" x14ac:dyDescent="0.25">
      <c r="I33" s="3"/>
    </row>
    <row r="34" spans="9:9" x14ac:dyDescent="0.25">
      <c r="I34" s="3"/>
    </row>
    <row r="35" spans="9:9" x14ac:dyDescent="0.25">
      <c r="I35" s="3"/>
    </row>
    <row r="36" spans="9:9" x14ac:dyDescent="0.25">
      <c r="I36" s="3"/>
    </row>
    <row r="37" spans="9:9" x14ac:dyDescent="0.25">
      <c r="I37" s="3"/>
    </row>
    <row r="38" spans="9:9" x14ac:dyDescent="0.25">
      <c r="I38" s="3"/>
    </row>
    <row r="39" spans="9:9" x14ac:dyDescent="0.25">
      <c r="I39" s="3"/>
    </row>
    <row r="40" spans="9:9" x14ac:dyDescent="0.25">
      <c r="I40" s="3"/>
    </row>
  </sheetData>
  <sheetProtection algorithmName="SHA-512" hashValue="g9DL47i7FNSAtFEkNVlwrieyyCWAiqYhMJdcYcYg6tNSA+jlEl6tF2/Dz2wQTVtmzl811fbl3UqhsQgtSyAb2A==" saltValue="B/HWxEscoPwe4tApcoJTxw==" spinCount="100000" sheet="1" objects="1" scenarios="1" formatCells="0" formatColumns="0" formatRows="0" selectLockedCells="1"/>
  <mergeCells count="2">
    <mergeCell ref="A1:H1"/>
    <mergeCell ref="M1:Q1"/>
  </mergeCells>
  <conditionalFormatting sqref="P3:P20">
    <cfRule type="cellIs" dxfId="3" priority="2" operator="equal">
      <formula>"correct"</formula>
    </cfRule>
  </conditionalFormatting>
  <conditionalFormatting sqref="P4:P20">
    <cfRule type="cellIs" dxfId="2" priority="1" operator="equal">
      <formula>"incorrect"</formula>
    </cfRule>
  </conditionalFormatting>
  <pageMargins left="0.7" right="0.7" top="0.75" bottom="0.75" header="0.3" footer="0.3"/>
  <pageSetup orientation="portrait" horizontalDpi="4294967293" verticalDpi="4294967293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809F0-5DC9-4CA3-8DF6-C321AC2B2B0D}">
  <dimension ref="A1:Q40"/>
  <sheetViews>
    <sheetView workbookViewId="0">
      <selection activeCell="K14" sqref="K14"/>
    </sheetView>
  </sheetViews>
  <sheetFormatPr defaultRowHeight="15" x14ac:dyDescent="0.25"/>
  <cols>
    <col min="1" max="1" width="36.28515625" style="2" bestFit="1" customWidth="1"/>
    <col min="2" max="2" width="0" style="2" hidden="1" customWidth="1"/>
    <col min="3" max="8" width="9.140625" style="2"/>
    <col min="9" max="9" width="12.28515625" style="2" customWidth="1"/>
    <col min="10" max="10" width="3.140625" style="2" customWidth="1"/>
    <col min="11" max="11" width="56.5703125" style="2" customWidth="1"/>
    <col min="12" max="12" width="9.140625" style="2"/>
    <col min="13" max="13" width="22" style="10" bestFit="1" customWidth="1"/>
    <col min="14" max="15" width="10.85546875" style="10" hidden="1" customWidth="1"/>
    <col min="16" max="16" width="20" style="10" bestFit="1" customWidth="1"/>
    <col min="17" max="17" width="18.85546875" style="10" bestFit="1" customWidth="1"/>
    <col min="18" max="16384" width="9.140625" style="2"/>
  </cols>
  <sheetData>
    <row r="1" spans="1:17" ht="21" x14ac:dyDescent="0.35">
      <c r="A1" s="44" t="s">
        <v>42</v>
      </c>
      <c r="B1" s="44"/>
      <c r="C1" s="44"/>
      <c r="D1" s="44"/>
      <c r="E1" s="44"/>
      <c r="F1" s="44"/>
      <c r="G1" s="44"/>
      <c r="H1" s="44"/>
      <c r="I1" s="28" t="s">
        <v>15</v>
      </c>
      <c r="J1" s="29"/>
      <c r="K1" s="28" t="s">
        <v>9</v>
      </c>
      <c r="M1" s="42" t="s">
        <v>92</v>
      </c>
      <c r="N1" s="42"/>
      <c r="O1" s="42"/>
      <c r="P1" s="42"/>
      <c r="Q1" s="42"/>
    </row>
    <row r="2" spans="1:17" ht="7.5" customHeight="1" x14ac:dyDescent="0.25">
      <c r="A2" s="3"/>
      <c r="B2" s="3"/>
      <c r="C2" s="3"/>
      <c r="D2" s="3"/>
      <c r="E2" s="3"/>
      <c r="F2" s="3"/>
      <c r="G2" s="3"/>
      <c r="H2" s="3"/>
    </row>
    <row r="3" spans="1:17" ht="15.75" x14ac:dyDescent="0.25"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M3" s="11" t="s">
        <v>74</v>
      </c>
      <c r="N3" s="12" t="s">
        <v>93</v>
      </c>
      <c r="O3" s="11" t="s">
        <v>94</v>
      </c>
      <c r="P3" s="11" t="s">
        <v>75</v>
      </c>
      <c r="Q3" s="11" t="s">
        <v>76</v>
      </c>
    </row>
    <row r="4" spans="1:17" x14ac:dyDescent="0.25">
      <c r="I4" s="3"/>
      <c r="M4" s="10" t="s">
        <v>111</v>
      </c>
      <c r="N4" s="13">
        <f>ROUND(C$14,0)</f>
        <v>0</v>
      </c>
      <c r="O4">
        <v>36400</v>
      </c>
      <c r="P4" s="10" t="str">
        <f>IF(N4=O4, "CORRECT", "INCORRECT")</f>
        <v>INCORRECT</v>
      </c>
      <c r="Q4" s="14">
        <f>IF(N4=O4, 1,0)</f>
        <v>0</v>
      </c>
    </row>
    <row r="5" spans="1:17" x14ac:dyDescent="0.25">
      <c r="A5" s="2" t="s">
        <v>21</v>
      </c>
      <c r="B5" s="30"/>
      <c r="C5" s="30"/>
      <c r="D5" s="30"/>
      <c r="E5" s="30"/>
      <c r="F5" s="30"/>
      <c r="G5" s="30"/>
      <c r="I5" s="3"/>
      <c r="M5" s="10" t="s">
        <v>112</v>
      </c>
      <c r="N5" s="13">
        <f>ROUND(D$14,0)</f>
        <v>0</v>
      </c>
      <c r="O5">
        <v>18560</v>
      </c>
      <c r="P5" s="10" t="str">
        <f>IF(N5=O5, "CORRECT", "INCORRECT")</f>
        <v>INCORRECT</v>
      </c>
      <c r="Q5" s="14">
        <f t="shared" ref="Q5:Q10" si="0">IF(N5=O5, 1,0)</f>
        <v>0</v>
      </c>
    </row>
    <row r="6" spans="1:17" x14ac:dyDescent="0.25">
      <c r="A6" s="2" t="s">
        <v>43</v>
      </c>
      <c r="B6" s="30"/>
      <c r="C6" s="30"/>
      <c r="D6" s="30"/>
      <c r="E6" s="30"/>
      <c r="F6" s="30"/>
      <c r="G6" s="30"/>
      <c r="I6" s="3"/>
      <c r="M6" s="10" t="s">
        <v>113</v>
      </c>
      <c r="N6" s="13">
        <f>ROUND(E$14,0)</f>
        <v>0</v>
      </c>
      <c r="O6">
        <v>35011</v>
      </c>
      <c r="P6" s="10" t="str">
        <f>IF(N6=O6, "CORRECT", "INCORRECT")</f>
        <v>INCORRECT</v>
      </c>
      <c r="Q6" s="14">
        <f t="shared" si="0"/>
        <v>0</v>
      </c>
    </row>
    <row r="7" spans="1:17" x14ac:dyDescent="0.25">
      <c r="A7" s="5" t="s">
        <v>44</v>
      </c>
      <c r="B7" s="9"/>
      <c r="C7" s="9"/>
      <c r="D7" s="9"/>
      <c r="E7" s="9"/>
      <c r="F7" s="9"/>
      <c r="G7" s="9"/>
      <c r="I7" s="3"/>
      <c r="M7" s="10" t="s">
        <v>114</v>
      </c>
      <c r="N7" s="13">
        <f>ROUND(F$14,0)</f>
        <v>0</v>
      </c>
      <c r="O7" s="46">
        <v>34281</v>
      </c>
      <c r="P7" s="10" t="str">
        <f>IF(N7=O7, "CORRECT", "INCORRECT")</f>
        <v>INCORRECT</v>
      </c>
      <c r="Q7" s="14">
        <f t="shared" si="0"/>
        <v>0</v>
      </c>
    </row>
    <row r="8" spans="1:17" x14ac:dyDescent="0.25">
      <c r="A8" s="2" t="s">
        <v>25</v>
      </c>
      <c r="B8" s="30"/>
      <c r="C8" s="30"/>
      <c r="D8" s="30"/>
      <c r="E8" s="30"/>
      <c r="F8" s="30"/>
      <c r="G8" s="30"/>
      <c r="I8" s="3"/>
      <c r="M8" s="10" t="s">
        <v>115</v>
      </c>
      <c r="N8" s="13">
        <f>ROUND(G$14,0)</f>
        <v>0</v>
      </c>
      <c r="O8">
        <v>35192</v>
      </c>
      <c r="P8" s="10" t="str">
        <f t="shared" ref="P8:P26" si="1">IF(N8=O8, "CORRECT", "INCORRECT")</f>
        <v>INCORRECT</v>
      </c>
      <c r="Q8" s="14">
        <f t="shared" si="0"/>
        <v>0</v>
      </c>
    </row>
    <row r="9" spans="1:17" x14ac:dyDescent="0.25">
      <c r="A9" s="2" t="s">
        <v>26</v>
      </c>
      <c r="B9" s="30"/>
      <c r="C9" s="30"/>
      <c r="D9" s="30"/>
      <c r="E9" s="30"/>
      <c r="F9" s="30"/>
      <c r="G9" s="30"/>
      <c r="I9" s="3"/>
      <c r="N9" s="13"/>
      <c r="O9"/>
      <c r="Q9" s="14"/>
    </row>
    <row r="10" spans="1:17" x14ac:dyDescent="0.25">
      <c r="A10" s="2" t="s">
        <v>30</v>
      </c>
      <c r="B10" s="30"/>
      <c r="C10" s="30"/>
      <c r="D10" s="30"/>
      <c r="E10" s="30"/>
      <c r="F10" s="30"/>
      <c r="G10" s="30"/>
      <c r="I10" s="3"/>
      <c r="M10" s="10" t="s">
        <v>116</v>
      </c>
      <c r="N10" s="13">
        <f>ROUND(C$19,0)</f>
        <v>0</v>
      </c>
      <c r="O10">
        <v>-25000</v>
      </c>
      <c r="P10" s="10" t="str">
        <f t="shared" si="1"/>
        <v>INCORRECT</v>
      </c>
      <c r="Q10" s="14">
        <f t="shared" si="0"/>
        <v>0</v>
      </c>
    </row>
    <row r="11" spans="1:17" x14ac:dyDescent="0.25">
      <c r="A11" s="2" t="s">
        <v>45</v>
      </c>
      <c r="B11" s="30"/>
      <c r="C11" s="30"/>
      <c r="D11" s="30"/>
      <c r="E11" s="30"/>
      <c r="F11" s="30"/>
      <c r="G11" s="30"/>
      <c r="I11" s="3"/>
      <c r="M11" s="10" t="s">
        <v>117</v>
      </c>
      <c r="N11" s="13">
        <f>ROUND(D$19,0)</f>
        <v>0</v>
      </c>
      <c r="O11">
        <v>0</v>
      </c>
      <c r="P11" s="10" t="str">
        <f>IF(ISBLANK(D19),"INCORRECT",IF(D19=0,"CORRECT","INCORRECT"))</f>
        <v>INCORRECT</v>
      </c>
      <c r="Q11" s="14">
        <f>IF(P11="CORRECT", 1,0)</f>
        <v>0</v>
      </c>
    </row>
    <row r="12" spans="1:17" x14ac:dyDescent="0.25">
      <c r="A12" s="2" t="s">
        <v>69</v>
      </c>
      <c r="B12" s="30"/>
      <c r="C12" s="30"/>
      <c r="D12" s="30"/>
      <c r="E12" s="30"/>
      <c r="F12" s="30"/>
      <c r="G12" s="30"/>
      <c r="I12" s="3"/>
      <c r="M12" s="10" t="s">
        <v>118</v>
      </c>
      <c r="N12" s="13">
        <f>ROUND(E$19,0)</f>
        <v>0</v>
      </c>
      <c r="O12">
        <v>0</v>
      </c>
      <c r="P12" s="10" t="str">
        <f>IF(ISBLANK(E19),"INCORRECT",IF(E19=0,"CORRECT","INCORRECT"))</f>
        <v>INCORRECT</v>
      </c>
      <c r="Q12" s="14">
        <f t="shared" ref="Q12:Q14" si="2">IF(P12="CORRECT", 1,0)</f>
        <v>0</v>
      </c>
    </row>
    <row r="13" spans="1:17" x14ac:dyDescent="0.25">
      <c r="A13" s="2" t="s">
        <v>52</v>
      </c>
      <c r="B13" s="30"/>
      <c r="C13" s="30"/>
      <c r="D13" s="30"/>
      <c r="E13" s="30"/>
      <c r="F13" s="30"/>
      <c r="G13" s="30"/>
      <c r="I13" s="3"/>
      <c r="M13" s="10" t="s">
        <v>119</v>
      </c>
      <c r="N13" s="13">
        <f>ROUND(F$19,0)</f>
        <v>0</v>
      </c>
      <c r="O13">
        <v>0</v>
      </c>
      <c r="P13" s="10" t="str">
        <f>IF(ISBLANK(F19),"INCORRECT",IF(F19=0,"CORRECT","INCORRECT"))</f>
        <v>INCORRECT</v>
      </c>
      <c r="Q13" s="14">
        <f t="shared" si="2"/>
        <v>0</v>
      </c>
    </row>
    <row r="14" spans="1:17" x14ac:dyDescent="0.25">
      <c r="A14" s="5" t="s">
        <v>46</v>
      </c>
      <c r="B14" s="31">
        <f>SUM(B5:B6,B8,B9,B10,B11,B13)</f>
        <v>0</v>
      </c>
      <c r="C14" s="32"/>
      <c r="D14" s="32"/>
      <c r="E14" s="32"/>
      <c r="F14" s="32"/>
      <c r="G14" s="32"/>
      <c r="I14" s="3"/>
      <c r="M14" s="10" t="s">
        <v>120</v>
      </c>
      <c r="N14" s="13">
        <f>ROUND(G$19,0)</f>
        <v>0</v>
      </c>
      <c r="O14">
        <v>0</v>
      </c>
      <c r="P14" s="10" t="str">
        <f>IF(ISBLANK(G19),"INCORRECT",IF(G19=0,"CORRECT","INCORRECT"))</f>
        <v>INCORRECT</v>
      </c>
      <c r="Q14" s="14">
        <f t="shared" si="2"/>
        <v>0</v>
      </c>
    </row>
    <row r="15" spans="1:17" x14ac:dyDescent="0.25">
      <c r="B15" s="9"/>
      <c r="C15" s="9"/>
      <c r="D15" s="9"/>
      <c r="E15" s="9"/>
      <c r="F15" s="9"/>
      <c r="G15" s="9"/>
      <c r="I15" s="3"/>
      <c r="N15" s="13"/>
      <c r="O15"/>
      <c r="Q15" s="14"/>
    </row>
    <row r="16" spans="1:17" x14ac:dyDescent="0.25">
      <c r="B16" s="9"/>
      <c r="C16" s="9"/>
      <c r="D16" s="9"/>
      <c r="E16" s="9"/>
      <c r="F16" s="9"/>
      <c r="G16" s="9"/>
      <c r="I16" s="3"/>
      <c r="M16" s="10" t="s">
        <v>121</v>
      </c>
      <c r="N16" s="13">
        <f>ROUND(C$25,0)</f>
        <v>0</v>
      </c>
      <c r="O16" s="47">
        <v>60000</v>
      </c>
      <c r="P16" s="10" t="str">
        <f t="shared" si="1"/>
        <v>INCORRECT</v>
      </c>
      <c r="Q16" s="14">
        <f t="shared" ref="Q16:Q26" si="3">IF(N16=O16, 1,0)</f>
        <v>0</v>
      </c>
    </row>
    <row r="17" spans="1:17" x14ac:dyDescent="0.25">
      <c r="A17" s="2" t="s">
        <v>47</v>
      </c>
      <c r="B17" s="30"/>
      <c r="C17" s="30"/>
      <c r="D17" s="30"/>
      <c r="E17" s="30"/>
      <c r="F17" s="30"/>
      <c r="G17" s="30"/>
      <c r="I17" s="3"/>
      <c r="M17" s="10" t="s">
        <v>122</v>
      </c>
      <c r="N17" s="13">
        <f>ROUND(D$25,0)</f>
        <v>0</v>
      </c>
      <c r="O17" s="47">
        <v>-20000</v>
      </c>
      <c r="P17" s="10" t="str">
        <f t="shared" si="1"/>
        <v>INCORRECT</v>
      </c>
      <c r="Q17" s="14">
        <f t="shared" si="3"/>
        <v>0</v>
      </c>
    </row>
    <row r="18" spans="1:17" x14ac:dyDescent="0.25">
      <c r="A18" s="2" t="s">
        <v>70</v>
      </c>
      <c r="B18" s="30"/>
      <c r="C18" s="30"/>
      <c r="D18" s="30"/>
      <c r="E18" s="30"/>
      <c r="F18" s="30"/>
      <c r="G18" s="30"/>
      <c r="I18" s="3"/>
      <c r="M18" s="10" t="s">
        <v>123</v>
      </c>
      <c r="N18" s="13">
        <f>ROUND(E$25,0)</f>
        <v>0</v>
      </c>
      <c r="O18" s="47">
        <v>-10000</v>
      </c>
      <c r="P18" s="10" t="str">
        <f t="shared" si="1"/>
        <v>INCORRECT</v>
      </c>
      <c r="Q18" s="14">
        <f t="shared" si="3"/>
        <v>0</v>
      </c>
    </row>
    <row r="19" spans="1:17" x14ac:dyDescent="0.25">
      <c r="A19" s="5" t="s">
        <v>48</v>
      </c>
      <c r="B19" s="31">
        <f t="shared" ref="B19:G19" si="4">SUM(B17:B18)</f>
        <v>0</v>
      </c>
      <c r="C19" s="32"/>
      <c r="D19" s="32"/>
      <c r="E19" s="32"/>
      <c r="F19" s="32"/>
      <c r="G19" s="32"/>
      <c r="I19" s="3"/>
      <c r="M19" s="10" t="s">
        <v>124</v>
      </c>
      <c r="N19" s="13">
        <f>ROUND(F$25,0)</f>
        <v>0</v>
      </c>
      <c r="O19" s="47">
        <v>-20000</v>
      </c>
      <c r="P19" s="10" t="str">
        <f t="shared" si="1"/>
        <v>INCORRECT</v>
      </c>
      <c r="Q19" s="14">
        <f t="shared" si="3"/>
        <v>0</v>
      </c>
    </row>
    <row r="20" spans="1:17" x14ac:dyDescent="0.25">
      <c r="B20" s="9"/>
      <c r="C20" s="9"/>
      <c r="D20" s="9"/>
      <c r="E20" s="9"/>
      <c r="F20" s="9"/>
      <c r="G20" s="9"/>
      <c r="I20" s="3"/>
      <c r="M20" s="10" t="s">
        <v>125</v>
      </c>
      <c r="N20" s="13">
        <f>ROUND(G$225,0)</f>
        <v>0</v>
      </c>
      <c r="O20" s="47">
        <v>0</v>
      </c>
      <c r="P20" s="10" t="str">
        <f>IF(ISBLANK(G25),"INCORRECT",IF(G25=0,"CORRECT","INCORRECT"))</f>
        <v>INCORRECT</v>
      </c>
      <c r="Q20" s="14">
        <f t="shared" ref="Q20" si="5">IF(P20="CORRECT", 1,0)</f>
        <v>0</v>
      </c>
    </row>
    <row r="21" spans="1:17" x14ac:dyDescent="0.25">
      <c r="B21" s="9"/>
      <c r="C21" s="9"/>
      <c r="D21" s="9"/>
      <c r="E21" s="9"/>
      <c r="F21" s="9"/>
      <c r="G21" s="9"/>
      <c r="I21" s="3"/>
      <c r="O21"/>
      <c r="Q21" s="14"/>
    </row>
    <row r="22" spans="1:17" x14ac:dyDescent="0.25">
      <c r="A22" s="2" t="s">
        <v>49</v>
      </c>
      <c r="B22" s="30"/>
      <c r="C22" s="30"/>
      <c r="D22" s="30"/>
      <c r="E22" s="30"/>
      <c r="F22" s="30"/>
      <c r="G22" s="30"/>
      <c r="I22" s="3"/>
      <c r="M22" s="10" t="s">
        <v>126</v>
      </c>
      <c r="N22" s="13">
        <f>ROUND(C$29,0)</f>
        <v>0</v>
      </c>
      <c r="O22" s="47">
        <v>101400</v>
      </c>
      <c r="P22" s="10" t="str">
        <f t="shared" si="1"/>
        <v>INCORRECT</v>
      </c>
      <c r="Q22" s="14">
        <f t="shared" si="3"/>
        <v>0</v>
      </c>
    </row>
    <row r="23" spans="1:17" x14ac:dyDescent="0.25">
      <c r="A23" s="2" t="s">
        <v>50</v>
      </c>
      <c r="B23" s="30"/>
      <c r="C23" s="30"/>
      <c r="D23" s="30"/>
      <c r="E23" s="30"/>
      <c r="F23" s="30"/>
      <c r="G23" s="30"/>
      <c r="I23" s="3"/>
      <c r="M23" s="10" t="s">
        <v>127</v>
      </c>
      <c r="N23" s="13">
        <f>ROUND(D$29,0)</f>
        <v>0</v>
      </c>
      <c r="O23" s="47">
        <v>99960</v>
      </c>
      <c r="P23" s="10" t="str">
        <f t="shared" si="1"/>
        <v>INCORRECT</v>
      </c>
      <c r="Q23" s="14">
        <f t="shared" si="3"/>
        <v>0</v>
      </c>
    </row>
    <row r="24" spans="1:17" x14ac:dyDescent="0.25">
      <c r="A24" s="2" t="s">
        <v>51</v>
      </c>
      <c r="B24" s="30"/>
      <c r="C24" s="30"/>
      <c r="D24" s="30"/>
      <c r="E24" s="30"/>
      <c r="F24" s="30"/>
      <c r="G24" s="30"/>
      <c r="I24" s="3"/>
      <c r="M24" s="10" t="s">
        <v>128</v>
      </c>
      <c r="N24" s="13">
        <f>ROUND(E$29,0)</f>
        <v>0</v>
      </c>
      <c r="O24" s="47">
        <v>124971</v>
      </c>
      <c r="P24" s="10" t="str">
        <f t="shared" si="1"/>
        <v>INCORRECT</v>
      </c>
      <c r="Q24" s="14">
        <f t="shared" si="3"/>
        <v>0</v>
      </c>
    </row>
    <row r="25" spans="1:17" x14ac:dyDescent="0.25">
      <c r="A25" s="5" t="s">
        <v>53</v>
      </c>
      <c r="B25" s="31">
        <f>SUM(B22:B24)</f>
        <v>0</v>
      </c>
      <c r="C25" s="32"/>
      <c r="D25" s="32"/>
      <c r="E25" s="32"/>
      <c r="F25" s="32"/>
      <c r="G25" s="32"/>
      <c r="I25" s="3"/>
      <c r="M25" s="10" t="s">
        <v>129</v>
      </c>
      <c r="N25" s="13">
        <f>ROUND(F$29,0)</f>
        <v>0</v>
      </c>
      <c r="O25" s="47">
        <v>139252</v>
      </c>
      <c r="P25" s="10" t="str">
        <f t="shared" si="1"/>
        <v>INCORRECT</v>
      </c>
      <c r="Q25" s="14">
        <f t="shared" si="3"/>
        <v>0</v>
      </c>
    </row>
    <row r="26" spans="1:17" ht="15.75" thickBot="1" x14ac:dyDescent="0.3">
      <c r="B26" s="9"/>
      <c r="C26" s="9"/>
      <c r="D26" s="9"/>
      <c r="E26" s="9"/>
      <c r="F26" s="9"/>
      <c r="G26" s="9"/>
      <c r="I26" s="3"/>
      <c r="M26" s="15" t="s">
        <v>130</v>
      </c>
      <c r="N26" s="16">
        <f>ROUND(G$29,0)</f>
        <v>0</v>
      </c>
      <c r="O26" s="48">
        <v>174444</v>
      </c>
      <c r="P26" s="15" t="str">
        <f t="shared" si="1"/>
        <v>INCORRECT</v>
      </c>
      <c r="Q26" s="17">
        <f t="shared" si="3"/>
        <v>0</v>
      </c>
    </row>
    <row r="27" spans="1:17" x14ac:dyDescent="0.25">
      <c r="A27" s="5" t="s">
        <v>56</v>
      </c>
      <c r="B27" s="24">
        <f t="shared" ref="B27:G27" si="6">B14+B19+B25</f>
        <v>0</v>
      </c>
      <c r="C27" s="24"/>
      <c r="D27" s="24"/>
      <c r="E27" s="24"/>
      <c r="F27" s="24"/>
      <c r="G27" s="24"/>
      <c r="I27" s="3"/>
      <c r="P27" s="10" t="s">
        <v>105</v>
      </c>
      <c r="Q27" s="18">
        <f>SUM(Q4:Q26)</f>
        <v>0</v>
      </c>
    </row>
    <row r="28" spans="1:17" x14ac:dyDescent="0.25">
      <c r="A28" s="2" t="s">
        <v>54</v>
      </c>
      <c r="B28" s="30"/>
      <c r="C28" s="30"/>
      <c r="D28" s="30"/>
      <c r="E28" s="30"/>
      <c r="F28" s="30"/>
      <c r="G28" s="30"/>
      <c r="I28" s="3"/>
    </row>
    <row r="29" spans="1:17" ht="15.75" thickBot="1" x14ac:dyDescent="0.3">
      <c r="A29" s="5" t="s">
        <v>55</v>
      </c>
      <c r="B29" s="33">
        <f>B27+B28</f>
        <v>0</v>
      </c>
      <c r="C29" s="34"/>
      <c r="D29" s="34"/>
      <c r="E29" s="34"/>
      <c r="F29" s="34"/>
      <c r="G29" s="34"/>
      <c r="I29" s="3"/>
    </row>
    <row r="30" spans="1:17" x14ac:dyDescent="0.25">
      <c r="I30" s="3"/>
    </row>
    <row r="31" spans="1:17" x14ac:dyDescent="0.25">
      <c r="I31" s="3"/>
    </row>
    <row r="32" spans="1:17" x14ac:dyDescent="0.25">
      <c r="I32" s="3"/>
    </row>
    <row r="33" spans="9:9" x14ac:dyDescent="0.25">
      <c r="I33" s="3"/>
    </row>
    <row r="34" spans="9:9" x14ac:dyDescent="0.25">
      <c r="I34" s="3"/>
    </row>
    <row r="35" spans="9:9" x14ac:dyDescent="0.25">
      <c r="I35" s="3"/>
    </row>
    <row r="36" spans="9:9" x14ac:dyDescent="0.25">
      <c r="I36" s="3"/>
    </row>
    <row r="37" spans="9:9" x14ac:dyDescent="0.25">
      <c r="I37" s="3"/>
    </row>
    <row r="38" spans="9:9" x14ac:dyDescent="0.25">
      <c r="I38" s="3"/>
    </row>
    <row r="39" spans="9:9" x14ac:dyDescent="0.25">
      <c r="I39" s="3"/>
    </row>
    <row r="40" spans="9:9" x14ac:dyDescent="0.25">
      <c r="I40" s="3"/>
    </row>
  </sheetData>
  <sheetProtection algorithmName="SHA-512" hashValue="4vyqxs1E91Aa/Vib3eR/6PaD0ON0fQlIn9S7udZ700PDMyanorFkFLkIDfkdvQm8DZuzZsxzAYLqngIAYKT2Gw==" saltValue="cgDbyG9LBZkK1o7jzfLzsg==" spinCount="100000" sheet="1" objects="1" scenarios="1" formatCells="0" formatColumns="0" formatRows="0" selectLockedCells="1"/>
  <mergeCells count="2">
    <mergeCell ref="A1:H1"/>
    <mergeCell ref="M1:Q1"/>
  </mergeCells>
  <conditionalFormatting sqref="P4:P26">
    <cfRule type="cellIs" dxfId="1" priority="2" operator="equal">
      <formula>"correct"</formula>
    </cfRule>
    <cfRule type="cellIs" dxfId="0" priority="1" operator="equal">
      <formula>"incorrect"</formula>
    </cfRule>
  </conditionalFormatting>
  <pageMargins left="0.7" right="0.7" top="0.75" bottom="0.75" header="0.3" footer="0.3"/>
  <pageSetup orientation="portrait" horizontalDpi="4294967293" verticalDpi="4294967293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40285-B4F8-48E7-BA62-335D95771635}">
  <dimension ref="A1:P57"/>
  <sheetViews>
    <sheetView zoomScaleNormal="100" workbookViewId="0">
      <selection activeCell="A5" sqref="A5"/>
    </sheetView>
  </sheetViews>
  <sheetFormatPr defaultRowHeight="15" x14ac:dyDescent="0.25"/>
  <cols>
    <col min="1" max="1" width="36.28515625" style="2" bestFit="1" customWidth="1"/>
    <col min="2" max="2" width="4.5703125" style="2" customWidth="1"/>
    <col min="3" max="7" width="12.5703125" style="2" bestFit="1" customWidth="1"/>
    <col min="8" max="8" width="9.140625" style="2"/>
    <col min="9" max="9" width="27.28515625" style="2" customWidth="1"/>
    <col min="10" max="10" width="3.140625" style="2" customWidth="1"/>
    <col min="11" max="11" width="43.85546875" style="2" customWidth="1"/>
    <col min="12" max="12" width="2.5703125" style="2" customWidth="1"/>
    <col min="13" max="13" width="22" style="10" bestFit="1" customWidth="1"/>
    <col min="14" max="15" width="10.85546875" style="10" hidden="1" customWidth="1"/>
    <col min="16" max="16" width="18.85546875" style="10" bestFit="1" customWidth="1"/>
    <col min="17" max="16384" width="9.140625" style="2"/>
  </cols>
  <sheetData>
    <row r="1" spans="1:16" ht="21" x14ac:dyDescent="0.35">
      <c r="A1" s="45" t="s">
        <v>57</v>
      </c>
      <c r="B1" s="45"/>
      <c r="C1" s="45"/>
      <c r="D1" s="45"/>
      <c r="E1" s="45"/>
      <c r="F1" s="45"/>
      <c r="G1" s="45"/>
      <c r="H1" s="45"/>
      <c r="I1" s="35" t="s">
        <v>59</v>
      </c>
      <c r="J1" s="36"/>
      <c r="K1" s="35" t="s">
        <v>60</v>
      </c>
      <c r="M1" s="42" t="s">
        <v>92</v>
      </c>
      <c r="N1" s="42"/>
      <c r="O1" s="42"/>
      <c r="P1" s="42"/>
    </row>
    <row r="2" spans="1:16" ht="7.5" customHeight="1" x14ac:dyDescent="0.25">
      <c r="A2" s="3"/>
      <c r="B2" s="3"/>
      <c r="C2" s="3"/>
      <c r="D2" s="3"/>
      <c r="E2" s="3"/>
      <c r="F2" s="3"/>
      <c r="G2" s="3"/>
      <c r="H2" s="3"/>
    </row>
    <row r="3" spans="1:16" ht="15.75" x14ac:dyDescent="0.25"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M3" s="11" t="s">
        <v>74</v>
      </c>
      <c r="N3" s="12" t="s">
        <v>93</v>
      </c>
      <c r="O3" s="11" t="s">
        <v>94</v>
      </c>
      <c r="P3" s="11" t="s">
        <v>76</v>
      </c>
    </row>
    <row r="4" spans="1:16" x14ac:dyDescent="0.25">
      <c r="A4" s="37" t="s">
        <v>131</v>
      </c>
      <c r="I4" s="3"/>
      <c r="M4" s="10" t="s">
        <v>132</v>
      </c>
      <c r="N4" s="39">
        <f>ROUND(C$5,2)</f>
        <v>0</v>
      </c>
      <c r="O4">
        <v>5.98</v>
      </c>
      <c r="P4" s="14">
        <f>IF(N4=O4, 1,0)</f>
        <v>0</v>
      </c>
    </row>
    <row r="5" spans="1:16" x14ac:dyDescent="0.25">
      <c r="A5" s="2" t="s">
        <v>58</v>
      </c>
      <c r="C5" s="38"/>
      <c r="D5" s="38"/>
      <c r="E5" s="38"/>
      <c r="F5" s="38"/>
      <c r="G5" s="38"/>
      <c r="I5" s="3"/>
      <c r="M5" s="10" t="s">
        <v>133</v>
      </c>
      <c r="N5" s="39">
        <f>ROUND(D$5,2)</f>
        <v>0</v>
      </c>
      <c r="O5">
        <v>5.75</v>
      </c>
      <c r="P5" s="14">
        <f t="shared" ref="P5:P14" si="0">IF(N5=O5, 1,0)</f>
        <v>0</v>
      </c>
    </row>
    <row r="6" spans="1:16" x14ac:dyDescent="0.25">
      <c r="A6" s="2" t="s">
        <v>61</v>
      </c>
      <c r="C6" s="38"/>
      <c r="D6" s="38"/>
      <c r="E6" s="38"/>
      <c r="F6" s="38"/>
      <c r="G6" s="38"/>
      <c r="I6" s="3"/>
      <c r="M6" s="10" t="s">
        <v>134</v>
      </c>
      <c r="N6" s="39">
        <f>ROUND(E$5,2)</f>
        <v>0</v>
      </c>
      <c r="O6" s="49">
        <v>6.55</v>
      </c>
      <c r="P6" s="14">
        <f t="shared" si="0"/>
        <v>0</v>
      </c>
    </row>
    <row r="7" spans="1:16" x14ac:dyDescent="0.25">
      <c r="A7" s="2" t="s">
        <v>62</v>
      </c>
      <c r="C7" s="38"/>
      <c r="D7" s="38"/>
      <c r="E7" s="38"/>
      <c r="F7" s="38"/>
      <c r="G7" s="38"/>
      <c r="I7" s="3"/>
      <c r="M7" s="10" t="s">
        <v>135</v>
      </c>
      <c r="N7" s="39">
        <f>ROUND(F$5,2)</f>
        <v>0</v>
      </c>
      <c r="O7" s="50">
        <v>6.52</v>
      </c>
      <c r="P7" s="14">
        <f t="shared" si="0"/>
        <v>0</v>
      </c>
    </row>
    <row r="8" spans="1:16" x14ac:dyDescent="0.25">
      <c r="A8" s="2" t="s">
        <v>63</v>
      </c>
      <c r="C8" s="38"/>
      <c r="D8" s="38"/>
      <c r="E8" s="38"/>
      <c r="F8" s="38"/>
      <c r="G8" s="38"/>
      <c r="I8" s="3"/>
      <c r="M8" s="10" t="s">
        <v>136</v>
      </c>
      <c r="N8" s="39">
        <f>ROUND(G$5,2)</f>
        <v>0</v>
      </c>
      <c r="O8">
        <v>6.5</v>
      </c>
      <c r="P8" s="14">
        <f t="shared" si="0"/>
        <v>0</v>
      </c>
    </row>
    <row r="9" spans="1:16" x14ac:dyDescent="0.25">
      <c r="A9" s="2" t="s">
        <v>64</v>
      </c>
      <c r="C9" s="38"/>
      <c r="D9" s="38"/>
      <c r="E9" s="38"/>
      <c r="F9" s="38"/>
      <c r="G9" s="38"/>
      <c r="I9" s="3"/>
      <c r="N9" s="13"/>
      <c r="O9"/>
      <c r="P9" s="14"/>
    </row>
    <row r="10" spans="1:16" x14ac:dyDescent="0.25">
      <c r="A10" s="2" t="s">
        <v>65</v>
      </c>
      <c r="C10" s="38"/>
      <c r="D10" s="38"/>
      <c r="E10" s="38"/>
      <c r="F10" s="38"/>
      <c r="G10" s="38"/>
      <c r="I10" s="3"/>
      <c r="M10" s="10" t="s">
        <v>137</v>
      </c>
      <c r="N10" s="39">
        <f>ROUND(C$6,2)</f>
        <v>0</v>
      </c>
      <c r="O10" s="49">
        <v>24.33</v>
      </c>
      <c r="P10" s="14">
        <f t="shared" si="0"/>
        <v>0</v>
      </c>
    </row>
    <row r="11" spans="1:16" x14ac:dyDescent="0.25">
      <c r="A11" s="2" t="s">
        <v>66</v>
      </c>
      <c r="C11" s="38"/>
      <c r="D11" s="38"/>
      <c r="E11" s="38"/>
      <c r="F11" s="38"/>
      <c r="G11" s="38"/>
      <c r="I11" s="3"/>
      <c r="M11" s="10" t="s">
        <v>138</v>
      </c>
      <c r="N11" s="39">
        <f>ROUND(D$6,2)</f>
        <v>0</v>
      </c>
      <c r="O11" s="49">
        <v>28.35</v>
      </c>
      <c r="P11" s="14">
        <f t="shared" si="0"/>
        <v>0</v>
      </c>
    </row>
    <row r="12" spans="1:16" x14ac:dyDescent="0.25">
      <c r="A12" s="2" t="s">
        <v>67</v>
      </c>
      <c r="C12" s="38"/>
      <c r="D12" s="38"/>
      <c r="E12" s="38"/>
      <c r="F12" s="38"/>
      <c r="G12" s="38"/>
      <c r="I12" s="3"/>
      <c r="M12" s="10" t="s">
        <v>139</v>
      </c>
      <c r="N12" s="39">
        <f>ROUND(E$6,2)</f>
        <v>0</v>
      </c>
      <c r="O12" s="49">
        <v>18.350000000000001</v>
      </c>
      <c r="P12" s="14">
        <f t="shared" si="0"/>
        <v>0</v>
      </c>
    </row>
    <row r="13" spans="1:16" x14ac:dyDescent="0.25">
      <c r="A13" s="2" t="s">
        <v>68</v>
      </c>
      <c r="C13" s="38"/>
      <c r="D13" s="38"/>
      <c r="E13" s="38"/>
      <c r="F13" s="38"/>
      <c r="G13" s="38"/>
      <c r="I13" s="3"/>
      <c r="M13" s="10" t="s">
        <v>140</v>
      </c>
      <c r="N13" s="39">
        <f>ROUND(F$6,2)</f>
        <v>0</v>
      </c>
      <c r="O13" s="49">
        <v>13.11</v>
      </c>
      <c r="P13" s="14">
        <f t="shared" si="0"/>
        <v>0</v>
      </c>
    </row>
    <row r="14" spans="1:16" x14ac:dyDescent="0.25">
      <c r="I14" s="3"/>
      <c r="M14" s="10" t="s">
        <v>141</v>
      </c>
      <c r="N14" s="39">
        <f>ROUND(G$6,2)</f>
        <v>0</v>
      </c>
      <c r="O14" s="49">
        <v>20.8</v>
      </c>
      <c r="P14" s="14">
        <f t="shared" si="0"/>
        <v>0</v>
      </c>
    </row>
    <row r="15" spans="1:16" x14ac:dyDescent="0.25">
      <c r="I15" s="3"/>
      <c r="N15" s="39"/>
      <c r="O15" s="49"/>
      <c r="P15" s="14"/>
    </row>
    <row r="16" spans="1:16" x14ac:dyDescent="0.25">
      <c r="I16" s="3"/>
      <c r="M16" s="10" t="s">
        <v>142</v>
      </c>
      <c r="N16" s="39">
        <f>ROUND(C$7,2)</f>
        <v>0</v>
      </c>
      <c r="O16" s="49">
        <v>33.75</v>
      </c>
      <c r="P16" s="14">
        <f t="shared" ref="P16:P20" si="1">IF(N16=O16, 1,0)</f>
        <v>0</v>
      </c>
    </row>
    <row r="17" spans="9:16" x14ac:dyDescent="0.25">
      <c r="I17" s="3"/>
      <c r="M17" s="10" t="s">
        <v>143</v>
      </c>
      <c r="N17" s="39">
        <f>ROUND(D$7,2)</f>
        <v>0</v>
      </c>
      <c r="O17" s="49">
        <v>17.38</v>
      </c>
      <c r="P17" s="14">
        <f t="shared" si="1"/>
        <v>0</v>
      </c>
    </row>
    <row r="18" spans="9:16" x14ac:dyDescent="0.25">
      <c r="I18" s="3"/>
      <c r="M18" s="10" t="s">
        <v>144</v>
      </c>
      <c r="N18" s="39">
        <f>ROUND(E$7,2)</f>
        <v>0</v>
      </c>
      <c r="O18" s="49">
        <v>14.32</v>
      </c>
      <c r="P18" s="14">
        <f t="shared" si="1"/>
        <v>0</v>
      </c>
    </row>
    <row r="19" spans="9:16" x14ac:dyDescent="0.25">
      <c r="I19" s="3"/>
      <c r="M19" s="10" t="s">
        <v>145</v>
      </c>
      <c r="N19" s="39">
        <f>ROUND(F$7,2)</f>
        <v>0</v>
      </c>
      <c r="O19" s="49">
        <v>12.53</v>
      </c>
      <c r="P19" s="14">
        <f t="shared" si="1"/>
        <v>0</v>
      </c>
    </row>
    <row r="20" spans="9:16" x14ac:dyDescent="0.25">
      <c r="I20" s="3"/>
      <c r="M20" s="10" t="s">
        <v>146</v>
      </c>
      <c r="N20" s="39">
        <f>ROUND(G$7,2)</f>
        <v>0</v>
      </c>
      <c r="O20" s="49">
        <v>8.77</v>
      </c>
      <c r="P20" s="14">
        <f t="shared" si="1"/>
        <v>0</v>
      </c>
    </row>
    <row r="21" spans="9:16" x14ac:dyDescent="0.25">
      <c r="I21" s="3"/>
      <c r="N21" s="39"/>
      <c r="O21" s="49"/>
      <c r="P21" s="14"/>
    </row>
    <row r="22" spans="9:16" x14ac:dyDescent="0.25">
      <c r="I22" s="3"/>
      <c r="M22" s="10" t="s">
        <v>147</v>
      </c>
      <c r="N22" s="39">
        <f>ROUND(C$8,2)</f>
        <v>0</v>
      </c>
      <c r="O22" s="49">
        <v>1.1200000000000001</v>
      </c>
      <c r="P22" s="14">
        <f t="shared" ref="P22:P26" si="2">IF(N22=O22, 1,0)</f>
        <v>0</v>
      </c>
    </row>
    <row r="23" spans="9:16" x14ac:dyDescent="0.25">
      <c r="I23" s="3"/>
      <c r="M23" s="10" t="s">
        <v>148</v>
      </c>
      <c r="N23" s="39">
        <f>ROUND(D$8,2)</f>
        <v>0</v>
      </c>
      <c r="O23" s="49">
        <v>1.08</v>
      </c>
      <c r="P23" s="14">
        <f t="shared" si="2"/>
        <v>0</v>
      </c>
    </row>
    <row r="24" spans="9:16" x14ac:dyDescent="0.25">
      <c r="I24" s="3"/>
      <c r="M24" s="10" t="s">
        <v>149</v>
      </c>
      <c r="N24" s="39">
        <f>ROUND(E$8,2)</f>
        <v>0</v>
      </c>
      <c r="O24" s="49">
        <v>1.01</v>
      </c>
      <c r="P24" s="14">
        <f t="shared" si="2"/>
        <v>0</v>
      </c>
    </row>
    <row r="25" spans="9:16" x14ac:dyDescent="0.25">
      <c r="I25" s="3"/>
      <c r="M25" s="10" t="s">
        <v>150</v>
      </c>
      <c r="N25" s="39">
        <f>ROUND(F$8,2)</f>
        <v>0</v>
      </c>
      <c r="O25" s="49">
        <v>1.03</v>
      </c>
      <c r="P25" s="14">
        <f t="shared" si="2"/>
        <v>0</v>
      </c>
    </row>
    <row r="26" spans="9:16" x14ac:dyDescent="0.25">
      <c r="I26" s="3"/>
      <c r="M26" s="10" t="s">
        <v>151</v>
      </c>
      <c r="N26" s="39">
        <f>ROUND(G$8,2)</f>
        <v>0</v>
      </c>
      <c r="O26" s="49">
        <v>0.9</v>
      </c>
      <c r="P26" s="14">
        <f t="shared" si="2"/>
        <v>0</v>
      </c>
    </row>
    <row r="27" spans="9:16" x14ac:dyDescent="0.25">
      <c r="I27" s="3"/>
      <c r="O27"/>
      <c r="P27" s="18"/>
    </row>
    <row r="28" spans="9:16" x14ac:dyDescent="0.25">
      <c r="I28" s="3"/>
      <c r="M28" s="10" t="s">
        <v>152</v>
      </c>
      <c r="N28" s="39">
        <f>ROUND(C$9,2)</f>
        <v>0</v>
      </c>
      <c r="O28" s="49">
        <v>0.59</v>
      </c>
      <c r="P28" s="14">
        <f t="shared" ref="P28:P32" si="3">IF(N28=O28, 1,0)</f>
        <v>0</v>
      </c>
    </row>
    <row r="29" spans="9:16" x14ac:dyDescent="0.25">
      <c r="I29" s="3"/>
      <c r="M29" s="10" t="s">
        <v>153</v>
      </c>
      <c r="N29" s="39">
        <f>ROUND(D$9,2)</f>
        <v>0</v>
      </c>
      <c r="O29" s="49">
        <v>0.43</v>
      </c>
      <c r="P29" s="14">
        <f t="shared" si="3"/>
        <v>0</v>
      </c>
    </row>
    <row r="30" spans="9:16" x14ac:dyDescent="0.25">
      <c r="I30" s="3"/>
      <c r="M30" s="10" t="s">
        <v>154</v>
      </c>
      <c r="N30" s="39">
        <f>ROUND(E$9,2)</f>
        <v>0</v>
      </c>
      <c r="O30" s="49">
        <v>0.26</v>
      </c>
      <c r="P30" s="14">
        <f t="shared" si="3"/>
        <v>0</v>
      </c>
    </row>
    <row r="31" spans="9:16" x14ac:dyDescent="0.25">
      <c r="I31" s="3"/>
      <c r="M31" s="10" t="s">
        <v>155</v>
      </c>
      <c r="N31" s="39">
        <f>ROUND(F$9,2)</f>
        <v>0</v>
      </c>
      <c r="O31" s="49">
        <v>0.14000000000000001</v>
      </c>
      <c r="P31" s="14">
        <f t="shared" si="3"/>
        <v>0</v>
      </c>
    </row>
    <row r="32" spans="9:16" x14ac:dyDescent="0.25">
      <c r="I32" s="3"/>
      <c r="M32" s="10" t="s">
        <v>156</v>
      </c>
      <c r="N32" s="39">
        <f>ROUND(G$9,2)</f>
        <v>0</v>
      </c>
      <c r="O32" s="49">
        <v>0.15</v>
      </c>
      <c r="P32" s="14">
        <f t="shared" si="3"/>
        <v>0</v>
      </c>
    </row>
    <row r="33" spans="9:16" x14ac:dyDescent="0.25">
      <c r="I33" s="3"/>
      <c r="O33"/>
    </row>
    <row r="34" spans="9:16" x14ac:dyDescent="0.25">
      <c r="I34" s="3"/>
      <c r="M34" s="10" t="s">
        <v>157</v>
      </c>
      <c r="N34" s="39">
        <f>ROUND(C$10,2)</f>
        <v>0</v>
      </c>
      <c r="O34" s="49">
        <v>22.17</v>
      </c>
      <c r="P34" s="14">
        <f t="shared" ref="P34:P36" si="4">IF(N34=O34, 1,0)</f>
        <v>0</v>
      </c>
    </row>
    <row r="35" spans="9:16" x14ac:dyDescent="0.25">
      <c r="I35" s="3"/>
      <c r="M35" s="10" t="s">
        <v>158</v>
      </c>
      <c r="N35" s="39">
        <f>ROUND(D$10,2)</f>
        <v>0</v>
      </c>
      <c r="O35" s="49">
        <v>35.159999999999997</v>
      </c>
      <c r="P35" s="14">
        <f t="shared" si="4"/>
        <v>0</v>
      </c>
    </row>
    <row r="36" spans="9:16" x14ac:dyDescent="0.25">
      <c r="I36" s="3"/>
      <c r="M36" s="10" t="s">
        <v>159</v>
      </c>
      <c r="N36" s="39">
        <f>ROUND(E$10,2)</f>
        <v>0</v>
      </c>
      <c r="O36" s="49">
        <v>62.6</v>
      </c>
      <c r="P36" s="14">
        <f t="shared" si="4"/>
        <v>0</v>
      </c>
    </row>
    <row r="37" spans="9:16" x14ac:dyDescent="0.25">
      <c r="I37" s="3"/>
      <c r="M37" s="10" t="s">
        <v>160</v>
      </c>
      <c r="N37" s="39">
        <f>ROUND(F$10,2)</f>
        <v>0</v>
      </c>
      <c r="O37" s="49">
        <v>0</v>
      </c>
      <c r="P37" s="14" t="str">
        <f>IF(ISBLANK(F10),"0",IF(F10=0,1,0))</f>
        <v>0</v>
      </c>
    </row>
    <row r="38" spans="9:16" x14ac:dyDescent="0.25">
      <c r="I38" s="3"/>
      <c r="M38" s="10" t="s">
        <v>161</v>
      </c>
      <c r="N38" s="39">
        <f>ROUND(G$10,2)</f>
        <v>0</v>
      </c>
      <c r="O38" s="49">
        <v>0</v>
      </c>
      <c r="P38" s="14" t="str">
        <f>IF(ISBLANK(G10),"0",IF(G10=0,1,0))</f>
        <v>0</v>
      </c>
    </row>
    <row r="39" spans="9:16" x14ac:dyDescent="0.25">
      <c r="I39" s="3"/>
      <c r="O39"/>
    </row>
    <row r="40" spans="9:16" x14ac:dyDescent="0.25">
      <c r="M40" s="10" t="s">
        <v>162</v>
      </c>
      <c r="N40" s="39">
        <f>ROUND(C$11,2)</f>
        <v>0</v>
      </c>
      <c r="O40" s="49">
        <v>0.55000000000000004</v>
      </c>
      <c r="P40" s="14">
        <f t="shared" ref="P40:P44" si="5">IF(N40=O40, 1,0)</f>
        <v>0</v>
      </c>
    </row>
    <row r="41" spans="9:16" x14ac:dyDescent="0.25">
      <c r="M41" s="10" t="s">
        <v>163</v>
      </c>
      <c r="N41" s="39">
        <f>ROUND(D$11,2)</f>
        <v>0</v>
      </c>
      <c r="O41" s="49">
        <v>0.55000000000000004</v>
      </c>
      <c r="P41" s="14">
        <f t="shared" si="5"/>
        <v>0</v>
      </c>
    </row>
    <row r="42" spans="9:16" x14ac:dyDescent="0.25">
      <c r="M42" s="10" t="s">
        <v>164</v>
      </c>
      <c r="N42" s="39">
        <f>ROUND(E$11,2)</f>
        <v>0</v>
      </c>
      <c r="O42" s="49">
        <v>0.55000000000000004</v>
      </c>
      <c r="P42" s="14">
        <f t="shared" si="5"/>
        <v>0</v>
      </c>
    </row>
    <row r="43" spans="9:16" x14ac:dyDescent="0.25">
      <c r="M43" s="10" t="s">
        <v>165</v>
      </c>
      <c r="N43" s="39">
        <f>ROUND(F$11,2)</f>
        <v>0</v>
      </c>
      <c r="O43" s="49">
        <v>0.55000000000000004</v>
      </c>
      <c r="P43" s="14">
        <f t="shared" si="5"/>
        <v>0</v>
      </c>
    </row>
    <row r="44" spans="9:16" x14ac:dyDescent="0.25">
      <c r="M44" s="10" t="s">
        <v>166</v>
      </c>
      <c r="N44" s="39">
        <f>ROUND(G$11,2)</f>
        <v>0</v>
      </c>
      <c r="O44" s="49">
        <v>0.55000000000000004</v>
      </c>
      <c r="P44" s="14">
        <f t="shared" si="5"/>
        <v>0</v>
      </c>
    </row>
    <row r="45" spans="9:16" x14ac:dyDescent="0.25">
      <c r="O45"/>
    </row>
    <row r="46" spans="9:16" x14ac:dyDescent="0.25">
      <c r="M46" s="10" t="s">
        <v>167</v>
      </c>
      <c r="N46" s="39">
        <f>ROUND(C$12,2)</f>
        <v>0</v>
      </c>
      <c r="O46" s="49">
        <v>0.17</v>
      </c>
      <c r="P46" s="14">
        <f t="shared" ref="P46:P50" si="6">IF(N46=O46, 1,0)</f>
        <v>0</v>
      </c>
    </row>
    <row r="47" spans="9:16" x14ac:dyDescent="0.25">
      <c r="M47" s="10" t="s">
        <v>168</v>
      </c>
      <c r="N47" s="39">
        <f>ROUND(D$12,2)</f>
        <v>0</v>
      </c>
      <c r="O47" s="49">
        <v>0.17</v>
      </c>
      <c r="P47" s="14">
        <f t="shared" si="6"/>
        <v>0</v>
      </c>
    </row>
    <row r="48" spans="9:16" x14ac:dyDescent="0.25">
      <c r="M48" s="10" t="s">
        <v>169</v>
      </c>
      <c r="N48" s="39">
        <f>ROUND(E$12,2)</f>
        <v>0</v>
      </c>
      <c r="O48" s="49">
        <v>0.15</v>
      </c>
      <c r="P48" s="14">
        <f t="shared" si="6"/>
        <v>0</v>
      </c>
    </row>
    <row r="49" spans="13:16" x14ac:dyDescent="0.25">
      <c r="M49" s="10" t="s">
        <v>170</v>
      </c>
      <c r="N49" s="39">
        <f>ROUND(F$12,2)</f>
        <v>0</v>
      </c>
      <c r="O49" s="49">
        <v>0.14000000000000001</v>
      </c>
      <c r="P49" s="14">
        <f t="shared" si="6"/>
        <v>0</v>
      </c>
    </row>
    <row r="50" spans="13:16" x14ac:dyDescent="0.25">
      <c r="M50" s="10" t="s">
        <v>171</v>
      </c>
      <c r="N50" s="39">
        <f>ROUND(G$12,2)</f>
        <v>0</v>
      </c>
      <c r="O50" s="49">
        <v>0.15</v>
      </c>
      <c r="P50" s="14">
        <f t="shared" si="6"/>
        <v>0</v>
      </c>
    </row>
    <row r="51" spans="13:16" x14ac:dyDescent="0.25">
      <c r="O51"/>
    </row>
    <row r="52" spans="13:16" x14ac:dyDescent="0.25">
      <c r="M52" s="10" t="s">
        <v>172</v>
      </c>
      <c r="N52" s="39">
        <f>ROUND(C$13,2)</f>
        <v>0</v>
      </c>
      <c r="O52" s="49">
        <v>0.45</v>
      </c>
      <c r="P52" s="14">
        <f t="shared" ref="P52:P56" si="7">IF(N52=O52, 1,0)</f>
        <v>0</v>
      </c>
    </row>
    <row r="53" spans="13:16" x14ac:dyDescent="0.25">
      <c r="M53" s="10" t="s">
        <v>173</v>
      </c>
      <c r="N53" s="39">
        <f>ROUND(D$13,2)</f>
        <v>0</v>
      </c>
      <c r="O53" s="49">
        <v>0.33</v>
      </c>
      <c r="P53" s="14">
        <f t="shared" si="7"/>
        <v>0</v>
      </c>
    </row>
    <row r="54" spans="13:16" x14ac:dyDescent="0.25">
      <c r="M54" s="10" t="s">
        <v>174</v>
      </c>
      <c r="N54" s="39">
        <f>ROUND(E$13,2)</f>
        <v>0</v>
      </c>
      <c r="O54" s="49">
        <v>0.21</v>
      </c>
      <c r="P54" s="14">
        <f t="shared" si="7"/>
        <v>0</v>
      </c>
    </row>
    <row r="55" spans="13:16" x14ac:dyDescent="0.25">
      <c r="M55" s="10" t="s">
        <v>175</v>
      </c>
      <c r="N55" s="39">
        <f>ROUND(F$13,2)</f>
        <v>0</v>
      </c>
      <c r="O55" s="49">
        <v>0.17</v>
      </c>
      <c r="P55" s="14">
        <f t="shared" si="7"/>
        <v>0</v>
      </c>
    </row>
    <row r="56" spans="13:16" ht="15.75" thickBot="1" x14ac:dyDescent="0.3">
      <c r="M56" s="15" t="s">
        <v>176</v>
      </c>
      <c r="N56" s="40">
        <f>ROUND(G$13,2)</f>
        <v>0</v>
      </c>
      <c r="O56" s="51">
        <v>0.16</v>
      </c>
      <c r="P56" s="17">
        <f t="shared" si="7"/>
        <v>0</v>
      </c>
    </row>
    <row r="57" spans="13:16" x14ac:dyDescent="0.25">
      <c r="O57" s="10" t="s">
        <v>105</v>
      </c>
      <c r="P57" s="18">
        <f>SUM(P4:P56)</f>
        <v>0</v>
      </c>
    </row>
  </sheetData>
  <sheetProtection algorithmName="SHA-512" hashValue="tFI1N6zpOlUlKTJmEKRFL19RGQ720kqO0KTahVLa+ENa7wr6C+rCk1vm0ieTdukhxKTXgzIK6jGTWE4vVabG4w==" saltValue="QXm4mqT/3SrrDDuilyucBg==" spinCount="100000" sheet="1" scenarios="1" formatCells="0" formatColumns="0" formatRows="0" insertColumns="0" selectLockedCells="1"/>
  <mergeCells count="2">
    <mergeCell ref="A1:H1"/>
    <mergeCell ref="M1:P1"/>
  </mergeCells>
  <pageMargins left="0.7" right="0.7" top="0.75" bottom="0.75" header="0.3" footer="0.3"/>
  <pageSetup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Income Statement</vt:lpstr>
      <vt:lpstr>Balance Sheet</vt:lpstr>
      <vt:lpstr>Cashflow Statement</vt:lpstr>
      <vt:lpstr>Ratios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Charmaine Felder</dc:creator>
  <cp:lastModifiedBy>Dr. Charmaine Felder</cp:lastModifiedBy>
  <dcterms:created xsi:type="dcterms:W3CDTF">2018-12-19T19:33:07Z</dcterms:created>
  <dcterms:modified xsi:type="dcterms:W3CDTF">2019-08-29T18:41:10Z</dcterms:modified>
</cp:coreProperties>
</file>